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codeName="ThisWorkbook" defaultThemeVersion="166925"/>
  <mc:AlternateContent xmlns:mc="http://schemas.openxmlformats.org/markup-compatibility/2006">
    <mc:Choice Requires="x15">
      <x15ac:absPath xmlns:x15ac="http://schemas.microsoft.com/office/spreadsheetml/2010/11/ac" url="/Users/freeland/Downloads/"/>
    </mc:Choice>
  </mc:AlternateContent>
  <xr:revisionPtr revIDLastSave="0" documentId="13_ncr:1_{4A8D320A-E79A-BB4A-B3A8-5426BF83509F}" xr6:coauthVersionLast="47" xr6:coauthVersionMax="47" xr10:uidLastSave="{00000000-0000-0000-0000-000000000000}"/>
  <bookViews>
    <workbookView xWindow="0" yWindow="500" windowWidth="29040" windowHeight="15840" tabRatio="742" activeTab="2" xr2:uid="{9CD1576D-663F-49D5-BE4C-54CA0293AA15}"/>
  </bookViews>
  <sheets>
    <sheet name="Instructions" sheetId="15" r:id="rId1"/>
    <sheet name="Prior to Budget Submittal" sheetId="13" r:id="rId2"/>
    <sheet name="Budget Draft" sheetId="8" r:id="rId3"/>
    <sheet name="Itinerary &amp; Per Diem" sheetId="11" r:id="rId4"/>
    <sheet name="After OGE VPI Review" sheetId="14" r:id="rId5"/>
  </sheets>
  <definedNames>
    <definedName name="_xlnm.Print_Area" localSheetId="4">'After OGE VPI Review'!$A$1:$B$22</definedName>
    <definedName name="_xlnm.Print_Area" localSheetId="2">'Budget Draft'!$A$1:$P$203</definedName>
    <definedName name="_xlnm.Print_Area" localSheetId="1">'Prior to Budget Submittal'!$A$1:$B$113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7" i="8" l="1"/>
  <c r="F68" i="8"/>
  <c r="P68" i="8"/>
  <c r="O68" i="8"/>
  <c r="N68" i="8"/>
  <c r="M68" i="8"/>
  <c r="M69" i="8" s="1"/>
  <c r="L68" i="8"/>
  <c r="K68" i="8"/>
  <c r="K69" i="8" s="1"/>
  <c r="J68" i="8"/>
  <c r="I68" i="8"/>
  <c r="H68" i="8"/>
  <c r="G68" i="8"/>
  <c r="C32" i="8"/>
  <c r="V57" i="8"/>
  <c r="U57" i="8"/>
  <c r="G25" i="8"/>
  <c r="I89" i="8" s="1"/>
  <c r="I91" i="8" s="1"/>
  <c r="G111" i="8"/>
  <c r="F111" i="8" s="1"/>
  <c r="F123" i="8" s="1"/>
  <c r="C172" i="8" s="1"/>
  <c r="B214" i="8" s="1"/>
  <c r="D214" i="8" s="1"/>
  <c r="G113" i="8"/>
  <c r="F113" i="8"/>
  <c r="G147" i="8"/>
  <c r="G132" i="8"/>
  <c r="F132" i="8" s="1"/>
  <c r="G133" i="8"/>
  <c r="F133" i="8" s="1"/>
  <c r="G134" i="8"/>
  <c r="F134" i="8" s="1"/>
  <c r="G135" i="8"/>
  <c r="F135" i="8" s="1"/>
  <c r="G136" i="8"/>
  <c r="F136" i="8" s="1"/>
  <c r="G139" i="8"/>
  <c r="F139" i="8" s="1"/>
  <c r="G140" i="8"/>
  <c r="F140" i="8" s="1"/>
  <c r="G141" i="8"/>
  <c r="F141" i="8" s="1"/>
  <c r="G142" i="8"/>
  <c r="F142" i="8" s="1"/>
  <c r="G143" i="8"/>
  <c r="F143" i="8" s="1"/>
  <c r="G144" i="8"/>
  <c r="F144" i="8" s="1"/>
  <c r="G146" i="8"/>
  <c r="F146" i="8" s="1"/>
  <c r="G148" i="8"/>
  <c r="F148" i="8" s="1"/>
  <c r="G149" i="8"/>
  <c r="F149" i="8" s="1"/>
  <c r="H218" i="8"/>
  <c r="G15" i="8" s="1"/>
  <c r="AC55" i="8" s="1"/>
  <c r="G208" i="8"/>
  <c r="K208" i="8"/>
  <c r="B271" i="11"/>
  <c r="E275" i="11"/>
  <c r="F275" i="11"/>
  <c r="E276" i="11"/>
  <c r="F276" i="11"/>
  <c r="E277" i="11"/>
  <c r="F277" i="11"/>
  <c r="F278" i="11"/>
  <c r="E278" i="11"/>
  <c r="D275" i="11"/>
  <c r="D276" i="11"/>
  <c r="D277" i="11"/>
  <c r="D278" i="11"/>
  <c r="C278" i="11"/>
  <c r="B278" i="11"/>
  <c r="E272" i="11"/>
  <c r="E270" i="11"/>
  <c r="B258" i="11"/>
  <c r="E262" i="11"/>
  <c r="F262" i="11"/>
  <c r="E263" i="11"/>
  <c r="F263" i="11"/>
  <c r="E264" i="11"/>
  <c r="F264" i="11"/>
  <c r="F265" i="11"/>
  <c r="E265" i="11"/>
  <c r="D262" i="11"/>
  <c r="D263" i="11"/>
  <c r="D264" i="11"/>
  <c r="D265" i="11"/>
  <c r="C265" i="11"/>
  <c r="B265" i="11"/>
  <c r="E259" i="11"/>
  <c r="E257" i="11"/>
  <c r="B245" i="11"/>
  <c r="E249" i="11"/>
  <c r="F249" i="11"/>
  <c r="E250" i="11"/>
  <c r="F250" i="11"/>
  <c r="E251" i="11"/>
  <c r="F251" i="11"/>
  <c r="F252" i="11"/>
  <c r="E252" i="11"/>
  <c r="D249" i="11"/>
  <c r="D250" i="11"/>
  <c r="D251" i="11"/>
  <c r="D252" i="11"/>
  <c r="C252" i="11"/>
  <c r="B252" i="11"/>
  <c r="E246" i="11"/>
  <c r="E244" i="11"/>
  <c r="B232" i="11"/>
  <c r="E236" i="11"/>
  <c r="F236" i="11"/>
  <c r="E237" i="11"/>
  <c r="F237" i="11"/>
  <c r="E238" i="11"/>
  <c r="F238" i="11"/>
  <c r="F239" i="11"/>
  <c r="E239" i="11"/>
  <c r="D236" i="11"/>
  <c r="D237" i="11"/>
  <c r="D238" i="11"/>
  <c r="D239" i="11"/>
  <c r="C239" i="11"/>
  <c r="B239" i="11"/>
  <c r="E233" i="11"/>
  <c r="E231" i="11"/>
  <c r="B219" i="11"/>
  <c r="E223" i="11"/>
  <c r="F223" i="11"/>
  <c r="E224" i="11"/>
  <c r="F224" i="11"/>
  <c r="E225" i="11"/>
  <c r="F225" i="11"/>
  <c r="F226" i="11"/>
  <c r="E226" i="11"/>
  <c r="D223" i="11"/>
  <c r="D224" i="11"/>
  <c r="D225" i="11"/>
  <c r="D226" i="11"/>
  <c r="C226" i="11"/>
  <c r="B226" i="11"/>
  <c r="E220" i="11"/>
  <c r="E218" i="11"/>
  <c r="B206" i="11"/>
  <c r="E210" i="11"/>
  <c r="F210" i="11"/>
  <c r="E211" i="11"/>
  <c r="F211" i="11"/>
  <c r="E212" i="11"/>
  <c r="F212" i="11"/>
  <c r="F213" i="11"/>
  <c r="E213" i="11"/>
  <c r="D210" i="11"/>
  <c r="D211" i="11"/>
  <c r="D212" i="11"/>
  <c r="D213" i="11"/>
  <c r="C213" i="11"/>
  <c r="B213" i="11"/>
  <c r="E207" i="11"/>
  <c r="E205" i="11"/>
  <c r="B193" i="11"/>
  <c r="E197" i="11"/>
  <c r="F197" i="11"/>
  <c r="E198" i="11"/>
  <c r="F198" i="11"/>
  <c r="E199" i="11"/>
  <c r="F199" i="11"/>
  <c r="F200" i="11"/>
  <c r="E200" i="11"/>
  <c r="D197" i="11"/>
  <c r="D198" i="11"/>
  <c r="D199" i="11"/>
  <c r="D200" i="11"/>
  <c r="C200" i="11"/>
  <c r="B200" i="11"/>
  <c r="E194" i="11"/>
  <c r="E192" i="11"/>
  <c r="B180" i="11"/>
  <c r="E184" i="11"/>
  <c r="F184" i="11"/>
  <c r="E185" i="11"/>
  <c r="F185" i="11"/>
  <c r="E186" i="11"/>
  <c r="F186" i="11"/>
  <c r="F187" i="11"/>
  <c r="E187" i="11"/>
  <c r="D184" i="11"/>
  <c r="D185" i="11"/>
  <c r="D186" i="11"/>
  <c r="D187" i="11"/>
  <c r="C187" i="11"/>
  <c r="B187" i="11"/>
  <c r="E181" i="11"/>
  <c r="E179" i="11"/>
  <c r="B167" i="11"/>
  <c r="E171" i="11"/>
  <c r="F171" i="11"/>
  <c r="E172" i="11"/>
  <c r="F172" i="11"/>
  <c r="E173" i="11"/>
  <c r="F173" i="11"/>
  <c r="F174" i="11"/>
  <c r="E174" i="11"/>
  <c r="D171" i="11"/>
  <c r="D172" i="11"/>
  <c r="D173" i="11"/>
  <c r="D174" i="11"/>
  <c r="C174" i="11"/>
  <c r="B174" i="11"/>
  <c r="E168" i="11"/>
  <c r="E166" i="11"/>
  <c r="B154" i="11"/>
  <c r="E158" i="11"/>
  <c r="F158" i="11"/>
  <c r="E159" i="11"/>
  <c r="F159" i="11"/>
  <c r="E160" i="11"/>
  <c r="F160" i="11"/>
  <c r="F161" i="11"/>
  <c r="E161" i="11"/>
  <c r="D158" i="11"/>
  <c r="D159" i="11"/>
  <c r="D160" i="11"/>
  <c r="D161" i="11"/>
  <c r="C161" i="11"/>
  <c r="B161" i="11"/>
  <c r="E155" i="11"/>
  <c r="E153" i="11"/>
  <c r="F159" i="8"/>
  <c r="F158" i="8"/>
  <c r="F157" i="8"/>
  <c r="F156" i="8"/>
  <c r="F155" i="8"/>
  <c r="F154" i="8"/>
  <c r="F153" i="8"/>
  <c r="F152" i="8"/>
  <c r="F151" i="8"/>
  <c r="F150" i="8"/>
  <c r="D8" i="8"/>
  <c r="F145" i="8"/>
  <c r="F138" i="8"/>
  <c r="F137" i="8"/>
  <c r="F131" i="8"/>
  <c r="F122" i="8"/>
  <c r="F121" i="8"/>
  <c r="F120" i="8"/>
  <c r="F119" i="8"/>
  <c r="F118" i="8"/>
  <c r="F117" i="8"/>
  <c r="F115" i="8"/>
  <c r="F114" i="8"/>
  <c r="F112" i="8"/>
  <c r="A88" i="13"/>
  <c r="A79" i="13"/>
  <c r="A66" i="13"/>
  <c r="A41" i="13"/>
  <c r="A26" i="13"/>
  <c r="F73" i="8"/>
  <c r="F74" i="8"/>
  <c r="F75" i="8"/>
  <c r="F76" i="8"/>
  <c r="F77" i="8"/>
  <c r="F78" i="8"/>
  <c r="F79" i="8"/>
  <c r="F80" i="8"/>
  <c r="F81" i="8"/>
  <c r="F82" i="8"/>
  <c r="F83" i="8"/>
  <c r="F84" i="8"/>
  <c r="F85" i="8"/>
  <c r="F86" i="8"/>
  <c r="F87" i="8"/>
  <c r="F88" i="8"/>
  <c r="F90" i="8"/>
  <c r="F95" i="8"/>
  <c r="F106" i="8" s="1"/>
  <c r="C171" i="8" s="1"/>
  <c r="B213" i="8" s="1"/>
  <c r="D213" i="8" s="1"/>
  <c r="F96" i="8"/>
  <c r="F97" i="8"/>
  <c r="F98" i="8"/>
  <c r="F99" i="8"/>
  <c r="F100" i="8"/>
  <c r="F101" i="8"/>
  <c r="F102" i="8"/>
  <c r="F103" i="8"/>
  <c r="F104" i="8"/>
  <c r="F105" i="8"/>
  <c r="F116" i="8"/>
  <c r="F110" i="8"/>
  <c r="G69" i="8"/>
  <c r="H69" i="8"/>
  <c r="I69" i="8"/>
  <c r="J69" i="8"/>
  <c r="L69" i="8"/>
  <c r="N69" i="8"/>
  <c r="O69" i="8"/>
  <c r="P69" i="8"/>
  <c r="D126" i="8"/>
  <c r="B24" i="11"/>
  <c r="E28" i="11" s="1"/>
  <c r="E25" i="11"/>
  <c r="B37" i="11"/>
  <c r="E38" i="11"/>
  <c r="B50" i="11"/>
  <c r="E51" i="11"/>
  <c r="B63" i="11"/>
  <c r="E64" i="11"/>
  <c r="B76" i="11"/>
  <c r="E77" i="11"/>
  <c r="B89" i="11"/>
  <c r="E90" i="11"/>
  <c r="B102" i="11"/>
  <c r="E103" i="11"/>
  <c r="B115" i="11"/>
  <c r="E116" i="11"/>
  <c r="B128" i="11"/>
  <c r="E129" i="11"/>
  <c r="B141" i="11"/>
  <c r="E142" i="11"/>
  <c r="F28" i="11"/>
  <c r="E29" i="11"/>
  <c r="F29" i="11"/>
  <c r="E30" i="11"/>
  <c r="F30" i="11"/>
  <c r="F31" i="11"/>
  <c r="E41" i="11"/>
  <c r="F41" i="11"/>
  <c r="E42" i="11"/>
  <c r="F42" i="11"/>
  <c r="E43" i="11"/>
  <c r="F43" i="11"/>
  <c r="F44" i="11"/>
  <c r="E54" i="11"/>
  <c r="F54" i="11"/>
  <c r="E55" i="11"/>
  <c r="F55" i="11"/>
  <c r="E56" i="11"/>
  <c r="F56" i="11"/>
  <c r="F57" i="11"/>
  <c r="E67" i="11"/>
  <c r="F67" i="11"/>
  <c r="E68" i="11"/>
  <c r="F68" i="11"/>
  <c r="E69" i="11"/>
  <c r="F69" i="11"/>
  <c r="F70" i="11"/>
  <c r="E80" i="11"/>
  <c r="F80" i="11"/>
  <c r="E81" i="11"/>
  <c r="F81" i="11"/>
  <c r="E82" i="11"/>
  <c r="F82" i="11"/>
  <c r="F83" i="11"/>
  <c r="E93" i="11"/>
  <c r="F93" i="11"/>
  <c r="E94" i="11"/>
  <c r="F94" i="11"/>
  <c r="E95" i="11"/>
  <c r="F95" i="11"/>
  <c r="F96" i="11"/>
  <c r="E106" i="11"/>
  <c r="F106" i="11"/>
  <c r="E107" i="11"/>
  <c r="F107" i="11"/>
  <c r="E108" i="11"/>
  <c r="F108" i="11"/>
  <c r="F109" i="11"/>
  <c r="E119" i="11"/>
  <c r="F119" i="11"/>
  <c r="E120" i="11"/>
  <c r="F120" i="11"/>
  <c r="E121" i="11"/>
  <c r="F121" i="11"/>
  <c r="F122" i="11"/>
  <c r="E132" i="11"/>
  <c r="F132" i="11"/>
  <c r="E133" i="11"/>
  <c r="F133" i="11"/>
  <c r="E134" i="11"/>
  <c r="F134" i="11"/>
  <c r="F135" i="11"/>
  <c r="E145" i="11"/>
  <c r="F145" i="11"/>
  <c r="E146" i="11"/>
  <c r="F146" i="11"/>
  <c r="E147" i="11"/>
  <c r="F147" i="11"/>
  <c r="F148" i="11"/>
  <c r="D28" i="11"/>
  <c r="D29" i="11"/>
  <c r="D30" i="11"/>
  <c r="D31" i="11"/>
  <c r="D41" i="11"/>
  <c r="D42" i="11"/>
  <c r="D43" i="11"/>
  <c r="D44" i="11"/>
  <c r="D54" i="11"/>
  <c r="D55" i="11"/>
  <c r="D56" i="11"/>
  <c r="D57" i="11"/>
  <c r="D67" i="11"/>
  <c r="D68" i="11"/>
  <c r="D69" i="11"/>
  <c r="D70" i="11"/>
  <c r="D80" i="11"/>
  <c r="D81" i="11"/>
  <c r="D82" i="11"/>
  <c r="D83" i="11"/>
  <c r="D93" i="11"/>
  <c r="D94" i="11"/>
  <c r="D95" i="11"/>
  <c r="D96" i="11"/>
  <c r="D106" i="11"/>
  <c r="D107" i="11"/>
  <c r="D108" i="11"/>
  <c r="D109" i="11"/>
  <c r="D119" i="11"/>
  <c r="D120" i="11"/>
  <c r="D121" i="11"/>
  <c r="D122" i="11"/>
  <c r="D132" i="11"/>
  <c r="D133" i="11"/>
  <c r="D134" i="11"/>
  <c r="D135" i="11"/>
  <c r="D145" i="11"/>
  <c r="D146" i="11"/>
  <c r="D147" i="11"/>
  <c r="D148" i="11"/>
  <c r="E23" i="11"/>
  <c r="E36" i="11"/>
  <c r="E49" i="11"/>
  <c r="E62" i="11"/>
  <c r="E75" i="11"/>
  <c r="E88" i="11"/>
  <c r="E101" i="11"/>
  <c r="E114" i="11"/>
  <c r="E127" i="11"/>
  <c r="E140" i="11"/>
  <c r="E148" i="11"/>
  <c r="C148" i="11"/>
  <c r="B148" i="11"/>
  <c r="E135" i="11"/>
  <c r="C135" i="11"/>
  <c r="B135" i="11"/>
  <c r="E122" i="11"/>
  <c r="C122" i="11"/>
  <c r="B122" i="11"/>
  <c r="E109" i="11"/>
  <c r="C109" i="11"/>
  <c r="B109" i="11"/>
  <c r="E96" i="11"/>
  <c r="C96" i="11"/>
  <c r="B96" i="11"/>
  <c r="E83" i="11"/>
  <c r="C83" i="11"/>
  <c r="B83" i="11"/>
  <c r="E70" i="11"/>
  <c r="C70" i="11"/>
  <c r="B70" i="11"/>
  <c r="E57" i="11"/>
  <c r="C57" i="11"/>
  <c r="B57" i="11"/>
  <c r="E44" i="11"/>
  <c r="C44" i="11"/>
  <c r="B44" i="11"/>
  <c r="E31" i="11"/>
  <c r="C31" i="11"/>
  <c r="B31" i="11"/>
  <c r="B18" i="11"/>
  <c r="D17" i="11"/>
  <c r="D16" i="11"/>
  <c r="D15" i="11"/>
  <c r="B11" i="11"/>
  <c r="D18" i="11"/>
  <c r="E15" i="11"/>
  <c r="E16" i="11"/>
  <c r="E17" i="11"/>
  <c r="E18" i="11"/>
  <c r="C18" i="11"/>
  <c r="E12" i="11"/>
  <c r="F15" i="11"/>
  <c r="F16" i="11"/>
  <c r="F17" i="11"/>
  <c r="F18" i="11"/>
  <c r="E10" i="11"/>
  <c r="X164" i="8"/>
  <c r="P62" i="8"/>
  <c r="O62" i="8"/>
  <c r="N62" i="8"/>
  <c r="M62" i="8"/>
  <c r="L62" i="8"/>
  <c r="K62" i="8"/>
  <c r="J62" i="8"/>
  <c r="I62" i="8"/>
  <c r="H62" i="8"/>
  <c r="G62" i="8"/>
  <c r="G14" i="8"/>
  <c r="G13" i="8"/>
  <c r="F162" i="8"/>
  <c r="C174" i="8"/>
  <c r="C175" i="8"/>
  <c r="H217" i="8"/>
  <c r="G11" i="8"/>
  <c r="AC56" i="8" s="1"/>
  <c r="G9" i="8"/>
  <c r="I9" i="8"/>
  <c r="G207" i="8"/>
  <c r="I232" i="8" s="1"/>
  <c r="G231" i="8"/>
  <c r="AE164" i="8"/>
  <c r="AD164" i="8"/>
  <c r="B225" i="8"/>
  <c r="D225" i="8" s="1"/>
  <c r="C226" i="8"/>
  <c r="B222" i="8"/>
  <c r="D222" i="8" s="1"/>
  <c r="B221" i="8"/>
  <c r="B220" i="8"/>
  <c r="C215" i="8"/>
  <c r="C219" i="8"/>
  <c r="B217" i="8"/>
  <c r="D217" i="8" s="1"/>
  <c r="B218" i="8"/>
  <c r="G209" i="8"/>
  <c r="H211" i="8" s="1"/>
  <c r="B223" i="8" s="1"/>
  <c r="B209" i="8"/>
  <c r="B208" i="8"/>
  <c r="D208" i="8" s="1"/>
  <c r="S145" i="8"/>
  <c r="S144" i="8"/>
  <c r="S143" i="8"/>
  <c r="S142" i="8"/>
  <c r="S141" i="8"/>
  <c r="R145" i="8"/>
  <c r="R144" i="8"/>
  <c r="R143" i="8"/>
  <c r="R142" i="8"/>
  <c r="R141" i="8"/>
  <c r="R140" i="8"/>
  <c r="R86" i="8"/>
  <c r="R85" i="8"/>
  <c r="R84" i="8"/>
  <c r="R83" i="8"/>
  <c r="R82" i="8"/>
  <c r="S86" i="8"/>
  <c r="S85" i="8"/>
  <c r="S84" i="8"/>
  <c r="S83" i="8"/>
  <c r="S82" i="8"/>
  <c r="J209" i="8"/>
  <c r="J208" i="8"/>
  <c r="I209" i="8"/>
  <c r="I208" i="8"/>
  <c r="I207" i="8"/>
  <c r="A205" i="8"/>
  <c r="D245" i="8"/>
  <c r="D246" i="8"/>
  <c r="C247" i="8"/>
  <c r="B247" i="8"/>
  <c r="B242" i="8"/>
  <c r="G237" i="8"/>
  <c r="G241" i="8" s="1"/>
  <c r="H237" i="8"/>
  <c r="G238" i="8"/>
  <c r="H238" i="8"/>
  <c r="D235" i="8"/>
  <c r="D236" i="8"/>
  <c r="C237" i="8"/>
  <c r="B237" i="8"/>
  <c r="B232" i="8"/>
  <c r="C223" i="8"/>
  <c r="D209" i="8"/>
  <c r="D221" i="8"/>
  <c r="D220" i="8"/>
  <c r="D218" i="8"/>
  <c r="G171" i="8"/>
  <c r="G172" i="8" s="1"/>
  <c r="G174" i="8"/>
  <c r="U56" i="8"/>
  <c r="D32" i="8"/>
  <c r="V56" i="8"/>
  <c r="S57" i="8"/>
  <c r="S56" i="8"/>
  <c r="R57" i="8"/>
  <c r="R56" i="8"/>
  <c r="P72" i="8"/>
  <c r="O72" i="8"/>
  <c r="N72" i="8"/>
  <c r="M72" i="8"/>
  <c r="L72" i="8"/>
  <c r="K72" i="8"/>
  <c r="J72" i="8"/>
  <c r="I72" i="8"/>
  <c r="H72" i="8"/>
  <c r="G72" i="8"/>
  <c r="AF164" i="8"/>
  <c r="AC164" i="8"/>
  <c r="AB164" i="8"/>
  <c r="AA164" i="8"/>
  <c r="Y164" i="8"/>
  <c r="W164" i="8"/>
  <c r="V164" i="8"/>
  <c r="U164" i="8"/>
  <c r="P106" i="8"/>
  <c r="O106" i="8"/>
  <c r="N106" i="8"/>
  <c r="M106" i="8"/>
  <c r="L106" i="8"/>
  <c r="K106" i="8"/>
  <c r="J106" i="8"/>
  <c r="I106" i="8"/>
  <c r="H106" i="8"/>
  <c r="G106" i="8"/>
  <c r="G52" i="8"/>
  <c r="I9" i="11"/>
  <c r="I10" i="11"/>
  <c r="I11" i="11"/>
  <c r="I12" i="11"/>
  <c r="L218" i="8"/>
  <c r="L220" i="8"/>
  <c r="H241" i="8" l="1"/>
  <c r="I237" i="8"/>
  <c r="D223" i="8"/>
  <c r="D237" i="8"/>
  <c r="F69" i="8"/>
  <c r="C169" i="8" s="1"/>
  <c r="B211" i="8" s="1"/>
  <c r="D211" i="8" s="1"/>
  <c r="I238" i="8"/>
  <c r="G230" i="8"/>
  <c r="L89" i="8"/>
  <c r="L91" i="8" s="1"/>
  <c r="K89" i="8"/>
  <c r="K91" i="8" s="1"/>
  <c r="D247" i="8"/>
  <c r="B210" i="8"/>
  <c r="D210" i="8" s="1"/>
  <c r="G232" i="8"/>
  <c r="I231" i="8"/>
  <c r="I241" i="8"/>
  <c r="P89" i="8"/>
  <c r="P91" i="8" s="1"/>
  <c r="N89" i="8"/>
  <c r="N91" i="8" s="1"/>
  <c r="H89" i="8"/>
  <c r="H91" i="8" s="1"/>
  <c r="J89" i="8"/>
  <c r="J91" i="8" s="1"/>
  <c r="M89" i="8"/>
  <c r="M91" i="8" s="1"/>
  <c r="G89" i="8"/>
  <c r="H147" i="8"/>
  <c r="F147" i="8" s="1"/>
  <c r="F160" i="8" s="1"/>
  <c r="C173" i="8" s="1"/>
  <c r="B216" i="8" s="1"/>
  <c r="D216" i="8" s="1"/>
  <c r="O89" i="8"/>
  <c r="O91" i="8" s="1"/>
  <c r="F89" i="8" l="1"/>
  <c r="F91" i="8" s="1"/>
  <c r="G91" i="8"/>
  <c r="D125" i="8" l="1"/>
  <c r="C170" i="8"/>
  <c r="B212" i="8" l="1"/>
  <c r="C168" i="8"/>
  <c r="C167" i="8" l="1"/>
  <c r="H214" i="8"/>
  <c r="D212" i="8"/>
  <c r="B215" i="8"/>
  <c r="D215" i="8" l="1"/>
  <c r="B219" i="8"/>
  <c r="D219" i="8" s="1"/>
  <c r="C176" i="8"/>
  <c r="H213" i="8"/>
  <c r="H215" i="8" s="1"/>
  <c r="K167" i="8" l="1"/>
  <c r="K168" i="8" s="1"/>
  <c r="K170" i="8" s="1"/>
  <c r="H216" i="8"/>
  <c r="H219" i="8" s="1"/>
  <c r="H221" i="8" s="1"/>
  <c r="J221" i="8" l="1"/>
  <c r="J222" i="8" s="1"/>
  <c r="I221" i="8"/>
  <c r="H223" i="8"/>
  <c r="I223" i="8" s="1"/>
  <c r="G12" i="8" s="1"/>
  <c r="AC57" i="8" s="1"/>
  <c r="G10" i="8" l="1"/>
  <c r="B224" i="8"/>
  <c r="B226" i="8" l="1"/>
  <c r="D226" i="8" s="1"/>
  <c r="D22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Elaine Brady</author>
  </authors>
  <commentList>
    <comment ref="R68" authorId="0" shapeId="0" xr:uid="{1F7A7DEF-2816-41D4-9161-6A1AEA068B2D}">
      <text>
        <r>
          <rPr>
            <b/>
            <sz val="9"/>
            <color indexed="81"/>
            <rFont val="Tahoma"/>
            <family val="2"/>
          </rPr>
          <t xml:space="preserve">Faculty: 511100 / 513100 / 512100
Staff: 52100 / 522100
Grad Asst: 523100
Student Asst: 524100
</t>
        </r>
      </text>
    </comment>
    <comment ref="S68" authorId="0" shapeId="0" xr:uid="{B869DADF-F491-4C88-B4FC-1D48F5E224FA}">
      <text>
        <r>
          <rPr>
            <b/>
            <sz val="9"/>
            <color indexed="81"/>
            <rFont val="Tahoma"/>
            <family val="2"/>
          </rPr>
          <t xml:space="preserve">Faculty: 511100 / 513100 / 512100
Staff: 52100 / 522100
Grad Asst: 523100
Student Asst: 524100
</t>
        </r>
      </text>
    </comment>
    <comment ref="G169" authorId="0" shapeId="0" xr:uid="{B3C87060-3E3B-4B32-8E92-8025CB5895EC}">
      <text>
        <r>
          <rPr>
            <sz val="9"/>
            <color rgb="FF000000"/>
            <rFont val="Tahoma"/>
            <family val="2"/>
          </rPr>
          <t xml:space="preserve">Amount entered must not exceed Total Fixed Expenses (cell C176) or Potential Tuition Generation at Min Enrollment (Cell G181).
</t>
        </r>
      </text>
    </comment>
    <comment ref="G170" authorId="0" shapeId="0" xr:uid="{68B8C963-D16B-401A-88EF-2ED5BF58F649}">
      <text>
        <r>
          <rPr>
            <sz val="9"/>
            <color rgb="FF000000"/>
            <rFont val="Tahoma"/>
            <family val="2"/>
          </rPr>
          <t>Amount entered must not exceed Total Variable Expenses (cell C180) or Potential Tuition Generation at Min Enrollment (Cell G181).</t>
        </r>
      </text>
    </comment>
  </commentList>
</comments>
</file>

<file path=xl/sharedStrings.xml><?xml version="1.0" encoding="utf-8"?>
<sst xmlns="http://schemas.openxmlformats.org/spreadsheetml/2006/main" count="1078" uniqueCount="568">
  <si>
    <t>Instructions for Completing the Study Away Program Budget Template</t>
  </si>
  <si>
    <t>FY23</t>
  </si>
  <si>
    <t>Due to changes within the Budget Template DO NOT COPY AND PASTE FROM A PRIOR YEAR BUDGET! It is recommended that each budget rendition be filled out from a new copy of the Budget Template.</t>
  </si>
  <si>
    <t xml:space="preserve">The FY23 Budget Template contains 4 worksheets (sometimes called "tabs") for program personnel to review and/or complete. Program personnel should complete all YELLOW fields. </t>
  </si>
  <si>
    <t>1) Prior to Budget Submittal</t>
  </si>
  <si>
    <r>
      <t xml:space="preserve">This </t>
    </r>
    <r>
      <rPr>
        <i/>
        <sz val="11"/>
        <color theme="1"/>
        <rFont val="Calibri"/>
        <family val="2"/>
        <scheme val="minor"/>
      </rPr>
      <t>optional</t>
    </r>
    <r>
      <rPr>
        <sz val="11"/>
        <color theme="1"/>
        <rFont val="Calibri"/>
        <family val="2"/>
        <scheme val="minor"/>
      </rPr>
      <t xml:space="preserve"> worksheet includes a checklist for the </t>
    </r>
    <r>
      <rPr>
        <b/>
        <sz val="11"/>
        <color theme="1"/>
        <rFont val="Calibri"/>
        <family val="2"/>
        <scheme val="minor"/>
      </rPr>
      <t>CBO</t>
    </r>
    <r>
      <rPr>
        <sz val="11"/>
        <color theme="1"/>
        <rFont val="Calibri"/>
        <family val="2"/>
        <scheme val="minor"/>
      </rPr>
      <t xml:space="preserve"> and </t>
    </r>
    <r>
      <rPr>
        <b/>
        <sz val="11"/>
        <color theme="1"/>
        <rFont val="Calibri"/>
        <family val="2"/>
        <scheme val="minor"/>
      </rPr>
      <t>BM</t>
    </r>
    <r>
      <rPr>
        <sz val="11"/>
        <color theme="1"/>
        <rFont val="Calibri"/>
        <family val="2"/>
        <scheme val="minor"/>
      </rPr>
      <t xml:space="preserve"> to use </t>
    </r>
    <r>
      <rPr>
        <b/>
        <sz val="11"/>
        <color theme="1"/>
        <rFont val="Calibri"/>
        <family val="2"/>
        <scheme val="minor"/>
      </rPr>
      <t>PRIOR TO</t>
    </r>
    <r>
      <rPr>
        <sz val="11"/>
        <color theme="1"/>
        <rFont val="Calibri"/>
        <family val="2"/>
        <scheme val="minor"/>
      </rPr>
      <t xml:space="preserve"> the completed budget being submitted for review. This checklist provides guidance to verify and confrim the data and information included in the completed Budget Draft:</t>
    </r>
  </si>
  <si>
    <t>1) Has been included (i.e. critical data pieces are not missing)</t>
  </si>
  <si>
    <t>2) Is in reaonable and in compliance with USG, UGA, and Departmental/Unit policies, procedures, and recommended best practices</t>
  </si>
  <si>
    <t>2) Any additional information, justifications, or explainations have been included and are documented for review</t>
  </si>
  <si>
    <r>
      <t xml:space="preserve">It is recommended that this checklist be reviewed </t>
    </r>
    <r>
      <rPr>
        <b/>
        <sz val="11"/>
        <color theme="1"/>
        <rFont val="Calibri"/>
        <family val="2"/>
        <scheme val="minor"/>
      </rPr>
      <t>PRIOR TO or IN CONJUNCTION</t>
    </r>
    <r>
      <rPr>
        <sz val="11"/>
        <color theme="1"/>
        <rFont val="Calibri"/>
        <family val="2"/>
        <scheme val="minor"/>
      </rPr>
      <t xml:space="preserve"> with completion of the Unit Approval Financial Form.</t>
    </r>
  </si>
  <si>
    <t>2) Budget Draft</t>
  </si>
  <si>
    <t>The Budget Draft is organized into 6 Sections</t>
  </si>
  <si>
    <t>1) Program Information (lines 4 to 52)</t>
  </si>
  <si>
    <t>Provides basic program information including Program Name, Term, Destination(s), Program Contacts, Program Participation Estimates, Chartstrings, and Academic Courses</t>
  </si>
  <si>
    <t>2) Instructional Expenses (lines 55 to 127)</t>
  </si>
  <si>
    <t xml:space="preserve">Instructional expenses include UGA employee salary information, employee travel expenses, honoraria expenses (for guest speakers, etc.) and variable instructional expenses (such as classroom rental and entrances to educational venues or excursions that can be tied directly to academic course content). </t>
  </si>
  <si>
    <t>3) Non-Instructional Expenses (lines 129 to 163)</t>
  </si>
  <si>
    <t xml:space="preserve">Non-Instructional expenses include the student's cost to travel. Items included are, but are not limited to, student lodging, student group meals, student transportation, and entrance to cultural venues or excursions for both students and faculty/staff (these excursions cannot be directly tied to academic course content) </t>
  </si>
  <si>
    <t>4) Budget Totals (lines 166 to 202)</t>
  </si>
  <si>
    <t xml:space="preserve">This section contains three charts: Total Budgeted Expenses, Instructional Expenses Funding, and Program Charge Estimations. Total Budgeted Expenses provides a high level, grand total of all budgeted expenses as broken down by budget category (instructional vs. non-instructional). Instructional Expenses Funding is where program should include any Departmental or Other External (such as Foundation / Professorship) funding that is being used to help cover program expenses and where programs can request allocation. Program Charge Estimations calcualtes the estimated Program Charge for students based on the expenses budgeted and the amount of support that is being provided and/or requested. </t>
  </si>
  <si>
    <r>
      <t xml:space="preserve">A note about </t>
    </r>
    <r>
      <rPr>
        <i/>
        <sz val="11"/>
        <color theme="1"/>
        <rFont val="Calibri"/>
        <family val="2"/>
        <scheme val="minor"/>
      </rPr>
      <t>Requested</t>
    </r>
    <r>
      <rPr>
        <sz val="11"/>
        <color theme="1"/>
        <rFont val="Calibri"/>
        <family val="2"/>
        <scheme val="minor"/>
      </rPr>
      <t xml:space="preserve"> Allocation: Amounts entered into these cells at NOT guaranteed and are subject to change based on the OGE/VPI review. The Total Allocation Requested should be the Total Instructional Expenses OR the program's Potential Tuition Generation, whichever is LESS. The amount should also deduct any Departmental or Other External Funding, unless otherwise explained in the "Additional Comments" section.  </t>
    </r>
  </si>
  <si>
    <r>
      <t xml:space="preserve">A note about the Program Charge Estimation: This amount is calculated by taking the Total Budgeted Expenses and deducting the Total Support. This figure is the Total Program Charges Needed. The Total Program Charges Needed is then divided by the minimum number of students budgeted on the program. PDs should NOT consider this figure to be approved and be their advertizing rate, as the amount of allocation </t>
    </r>
    <r>
      <rPr>
        <i/>
        <sz val="11"/>
        <color theme="1"/>
        <rFont val="Calibri"/>
        <family val="2"/>
        <scheme val="minor"/>
      </rPr>
      <t>requested</t>
    </r>
    <r>
      <rPr>
        <sz val="11"/>
        <color theme="1"/>
        <rFont val="Calibri"/>
        <family val="2"/>
        <scheme val="minor"/>
      </rPr>
      <t xml:space="preserve"> is subject to change. If the allocation requested exceeds the total allocation the program can receive, then the program charge will increase. Therefore, PDs should establish their advertizing rates at an amount that is reasonable and would be able to accommodate an increase in the Program Charge calculation between budget submittal and final review. </t>
    </r>
  </si>
  <si>
    <t>5) OGE/VPI Analysis section (lines 204 and below)</t>
  </si>
  <si>
    <t>This secion is to be completed by OGE/VPI. It is used to help determine allocation through financial trending from historical data and other financial analysis. This section is inclued to provide transparancy with programs.</t>
  </si>
  <si>
    <t>6) Spending &amp; Payment Plan (Columns R-AH)</t>
  </si>
  <si>
    <t xml:space="preserve">This section is to be completed by the BM and intended to be used dynamically as the program progresses through all stages of the program lifecycle. This section allows for BMs to allocate program allocation and revenue (along with other funding types that may be used by the program) to the various expenses included on the budget. BMs should first determine which fund type will be used for each expense (columns U-Y) and then determine which payment mentod will be used to pay for the expense (columns AA-AF). Greyed out cells are not allowable. Columns R &amp; S of this section also contain recommended Account Codes for these expenses. Column AH includes Purchasing Notes, which provides high level guidance and best practices based on recent policy updates. </t>
  </si>
  <si>
    <t>3) Itinerary &amp; Per Diem</t>
  </si>
  <si>
    <t>This worksheet is to be used to calcuate the max allowable Per Diem meals and lodging amounts per person for each destination on the program. These figures should be used in conjunction with other data points included on the Budget Draft to confirm that all per diem meals and lodging included are within the travel policy and are following recommened best practices (such as, but not limited to, deducting meals included from an employee's possible reimbursement for meal per diems).</t>
  </si>
  <si>
    <t>The BM should use one Location block for each destination and complete all yellow cells for each location.</t>
  </si>
  <si>
    <t>20 location blocks are included. If more are needed, the BM should copy and paste one of the location blocks (pasting as many times are needed for additional locations visted by the program), filling out each accordingly. The BM will also need to update the "Max Per Diem Amounts per Program" table in colums I6 through I9 to ensure that the grand total for the program are including the additional destinations.</t>
  </si>
  <si>
    <t>The following information needed prior to filling out this worksheet:</t>
  </si>
  <si>
    <t>1) Program itinerary (including each City, Country being visited and the arrival and departure dates for each location)</t>
  </si>
  <si>
    <t>2) Per Diem rates for each location as listed on the following websites:</t>
  </si>
  <si>
    <t>Out-of-State Per Diem per US GSA</t>
  </si>
  <si>
    <t>Foreign Per Diem Rate by Country per US DoS</t>
  </si>
  <si>
    <t>Foreign Per Diem MEI Rate by Country per US DoS</t>
  </si>
  <si>
    <t>3) # of Meals provided for each destination. These could be charged directly from a Service Provider or are included meals at lodging / excursions (Ex. "breakfast included" with an accommodation). This information should be found on provider contracts or other information as provided by the program's suppliers.</t>
  </si>
  <si>
    <r>
      <t xml:space="preserve">This optional worksheet includes a checklist for the </t>
    </r>
    <r>
      <rPr>
        <b/>
        <sz val="11"/>
        <color theme="1"/>
        <rFont val="Calibri"/>
        <family val="2"/>
        <scheme val="minor"/>
      </rPr>
      <t>CBO</t>
    </r>
    <r>
      <rPr>
        <sz val="11"/>
        <color theme="1"/>
        <rFont val="Calibri"/>
        <family val="2"/>
        <scheme val="minor"/>
      </rPr>
      <t xml:space="preserve"> and/or </t>
    </r>
    <r>
      <rPr>
        <b/>
        <sz val="11"/>
        <color theme="1"/>
        <rFont val="Calibri"/>
        <family val="2"/>
        <scheme val="minor"/>
      </rPr>
      <t>BM</t>
    </r>
    <r>
      <rPr>
        <sz val="11"/>
        <color theme="1"/>
        <rFont val="Calibri"/>
        <family val="2"/>
        <scheme val="minor"/>
      </rPr>
      <t xml:space="preserve"> to use </t>
    </r>
    <r>
      <rPr>
        <b/>
        <sz val="11"/>
        <color theme="1"/>
        <rFont val="Calibri"/>
        <family val="2"/>
        <scheme val="minor"/>
      </rPr>
      <t>AFTER</t>
    </r>
    <r>
      <rPr>
        <sz val="11"/>
        <color theme="1"/>
        <rFont val="Calibri"/>
        <family val="2"/>
        <scheme val="minor"/>
      </rPr>
      <t xml:space="preserve"> receiving email confirmation that their program budget has been reviewed and program allocation set.</t>
    </r>
  </si>
  <si>
    <t xml:space="preserve">It is recommended that all steps on the checklist be completed within 10 business days of receipt of the confirmation email to ensure that any changes or updates needed can be addressed in a timely manner. </t>
  </si>
  <si>
    <t>Changes to this Budget Template from previous templates includes:</t>
  </si>
  <si>
    <t>Addition of the "Prior to Budget Submittal" Checklist for CBOs and BMs use</t>
  </si>
  <si>
    <t>Updates made to the Budget Draft Worksheet:</t>
  </si>
  <si>
    <t xml:space="preserve">Revised wording, colors, and formatting throughout. </t>
  </si>
  <si>
    <t xml:space="preserve">CISI Insurance rate calculation in cell G25/26. This amount will automatically populate into every possible cell for CISI Insurance calculation. If the amount needs to be updated to reflect a specific employee traveler's # of travel days or be removed entirely, it is the responsiblity of the BM to update the cells appropriately. </t>
  </si>
  <si>
    <t>3rd currency option has been included.</t>
  </si>
  <si>
    <t>Line item totals for each budget category have been moved to column F for more clear visibility.</t>
  </si>
  <si>
    <t xml:space="preserve">Overhaul of Fixed Instructional Expenses: Salary for UGA Employees Section. Section now includes places to include annual salary, if the employee will be paid a flat or daily rate, and program salary calculation.  </t>
  </si>
  <si>
    <t>Lines 125 to 127 include Instructional Expenses Summary information calculating total Instructional Expenses, potential tuition generation, and estimated amount of Instructional Expenses being "pushed down" into the student's Program Charge. This estimate provides PDs with more transparancy in how much of the instructional expenses are not being paid with tuition dollars and how Instructional Expenses may directly increase the Program Charge.</t>
  </si>
  <si>
    <t>Addition of the "Itinerary &amp; Per Diem" worksheet to aid program personnel in calcuating correct per diem rates</t>
  </si>
  <si>
    <t>Addition of the "After OGE VPI Review" Checklist for CBOs and BMs use</t>
  </si>
  <si>
    <t>For additional Budgeting Guidelines see the Study Away Financial Manual:</t>
  </si>
  <si>
    <t>https://globalengagement.uga.edu/finance-and-operations/study-away-financial-manual</t>
  </si>
  <si>
    <t>CBO / Business Manager Check List</t>
  </si>
  <si>
    <t>To be completed prior to submitting budget for review</t>
  </si>
  <si>
    <t>PROGRAM INFORMATION</t>
  </si>
  <si>
    <t>Verify the following information has been included on your program's budget template:</t>
  </si>
  <si>
    <r>
      <t>Program Name - Using the format "</t>
    </r>
    <r>
      <rPr>
        <i/>
        <sz val="11"/>
        <color theme="1"/>
        <rFont val="Calibri"/>
        <family val="2"/>
        <scheme val="minor"/>
      </rPr>
      <t>Unit Destination Program"</t>
    </r>
    <r>
      <rPr>
        <sz val="11"/>
        <color theme="1"/>
        <rFont val="Calibri"/>
        <family val="2"/>
        <scheme val="minor"/>
      </rPr>
      <t xml:space="preserve"> Example: OGE Costa Rica Spanish Language &amp; Cultural Immersion"</t>
    </r>
  </si>
  <si>
    <t>Has Field Study or Study Abroad been selected from the drop down menu?</t>
  </si>
  <si>
    <t>Is the term selected from the drop down menu?</t>
  </si>
  <si>
    <t>Have travel begin and ending dates been included?</t>
  </si>
  <si>
    <t>All destinations are listed using City, Country/State format</t>
  </si>
  <si>
    <t>Unit &amp; Department Name - Example: "Franklin / Romance Languages"</t>
  </si>
  <si>
    <t>Program Director Name &amp; Contact Info</t>
  </si>
  <si>
    <t>Business Manager Name &amp; Contact Info</t>
  </si>
  <si>
    <t>Course Scheduler Name &amp; Contact Info</t>
  </si>
  <si>
    <t>CBO Name &amp; Contact Info</t>
  </si>
  <si>
    <t>Other Contact Name &amp; Contact Info</t>
  </si>
  <si>
    <t>Course SABD / FSTY #</t>
  </si>
  <si>
    <t>Financial Department ID</t>
  </si>
  <si>
    <t>Minimum # of Student Participants for both undergraduate and graduate students</t>
  </si>
  <si>
    <t>Maximum # of Student Partcipants for both undergraduate and graduate students</t>
  </si>
  <si>
    <t>Credit Hours being taken per student (this should be a whole number, not a range)</t>
  </si>
  <si>
    <t>If Foreign Currencies are being used, are these amounts included and the exchange rates have been verified?</t>
  </si>
  <si>
    <t>Is the Academic Course Information filled out completely, including Credit Hours per Course?</t>
  </si>
  <si>
    <t>Verified that no "E" Courses are NOT being included toward total credit hours taken by students (as these courses are not eligible for allocation)?</t>
  </si>
  <si>
    <t>Verify the following for EACH employee traveling on the program:</t>
  </si>
  <si>
    <t>All known employees traveling on the program recorded? (Names or "TBD")</t>
  </si>
  <si>
    <t xml:space="preserve">Program Titles / Activity recorded (ex. Program Director, Instructor, TA, etc.) </t>
  </si>
  <si>
    <t>USG EMPL IDs for current employees</t>
  </si>
  <si>
    <t>Travel Dates for each employee are included for each employee traveler</t>
  </si>
  <si>
    <t>HR Payroll Type for ALL employees (select the most approprate option for "TBD" employees, according to your program's hiring plan)</t>
  </si>
  <si>
    <t>Annual Salaries are included for each employee</t>
  </si>
  <si>
    <t>Program Pay Structure for each employee has been selected from the drop down</t>
  </si>
  <si>
    <t>Program Salaries are:</t>
  </si>
  <si>
    <t>Included for each employee, as appropriate</t>
  </si>
  <si>
    <t>Include either a daily rate OR flat rate OR $0 (for where salaries not being included)</t>
  </si>
  <si>
    <t xml:space="preserve">Reasonable and sustainable by the program and program funding </t>
  </si>
  <si>
    <t>In accordance with UGA and Unit / Department salary guidelines (ex. Summer Pay is capped at 11.111% per UGA guidelines)</t>
  </si>
  <si>
    <t>Travel expenses may vary per person on each program for a  variety of reasons. When expenses vary per person, best practice is to document those variances. For travel expneses that are included on the program budget, verify the following for EACH employee:</t>
  </si>
  <si>
    <r>
      <t xml:space="preserve">Meals - ALL Meals (Group or Individual) for both </t>
    </r>
    <r>
      <rPr>
        <i/>
        <sz val="11"/>
        <color theme="1"/>
        <rFont val="Calibri"/>
        <family val="2"/>
        <scheme val="minor"/>
      </rPr>
      <t xml:space="preserve">Employee Reimbursement </t>
    </r>
    <r>
      <rPr>
        <sz val="11"/>
        <color theme="1"/>
        <rFont val="Calibri"/>
        <family val="2"/>
        <scheme val="minor"/>
      </rPr>
      <t xml:space="preserve">&amp; </t>
    </r>
    <r>
      <rPr>
        <i/>
        <sz val="11"/>
        <color theme="1"/>
        <rFont val="Calibri"/>
        <family val="2"/>
        <scheme val="minor"/>
      </rPr>
      <t>Provider Fee Included</t>
    </r>
    <r>
      <rPr>
        <sz val="11"/>
        <color theme="1"/>
        <rFont val="Calibri"/>
        <family val="2"/>
        <scheme val="minor"/>
      </rPr>
      <t xml:space="preserve"> meals:</t>
    </r>
  </si>
  <si>
    <t>Sum total of ALL meals is within Federal Per Diem</t>
  </si>
  <si>
    <t>Meals included are reasonable and sustainable to the total cost of the program</t>
  </si>
  <si>
    <t>Employee Reimbursement Travel Mileage:</t>
  </si>
  <si>
    <t>Calcualted based on acutal miles, deducting commute miles where appropriate</t>
  </si>
  <si>
    <t xml:space="preserve">Employees are carpooling, where possible </t>
  </si>
  <si>
    <t>If travel mileage is included, other travel expenses are included or excluded as appropraitely (ex. Not also claiming rental car, fuel, Groome Transportation, etc.)</t>
  </si>
  <si>
    <r>
      <t xml:space="preserve">Ground Transportation for both </t>
    </r>
    <r>
      <rPr>
        <i/>
        <sz val="11"/>
        <color theme="1"/>
        <rFont val="Calibri"/>
        <family val="2"/>
        <scheme val="minor"/>
      </rPr>
      <t xml:space="preserve">Employee Reimbursement </t>
    </r>
    <r>
      <rPr>
        <sz val="11"/>
        <color theme="1"/>
        <rFont val="Calibri"/>
        <family val="2"/>
        <scheme val="minor"/>
      </rPr>
      <t xml:space="preserve">&amp; </t>
    </r>
    <r>
      <rPr>
        <i/>
        <sz val="11"/>
        <color theme="1"/>
        <rFont val="Calibri"/>
        <family val="2"/>
        <scheme val="minor"/>
      </rPr>
      <t>Provider Fee Included</t>
    </r>
    <r>
      <rPr>
        <sz val="11"/>
        <color theme="1"/>
        <rFont val="Calibri"/>
        <family val="2"/>
        <scheme val="minor"/>
      </rPr>
      <t xml:space="preserve"> should be reasonable and verified against known costs (ex. Taxi estimations, etc.)</t>
    </r>
  </si>
  <si>
    <r>
      <t xml:space="preserve">Airfare for both </t>
    </r>
    <r>
      <rPr>
        <i/>
        <sz val="11"/>
        <color theme="1"/>
        <rFont val="Calibri"/>
        <family val="2"/>
        <scheme val="minor"/>
      </rPr>
      <t xml:space="preserve">Employee Reimbursement </t>
    </r>
    <r>
      <rPr>
        <sz val="11"/>
        <color theme="1"/>
        <rFont val="Calibri"/>
        <family val="2"/>
        <scheme val="minor"/>
      </rPr>
      <t xml:space="preserve">&amp; </t>
    </r>
    <r>
      <rPr>
        <i/>
        <sz val="11"/>
        <color theme="1"/>
        <rFont val="Calibri"/>
        <family val="2"/>
        <scheme val="minor"/>
      </rPr>
      <t>Provider Fee Included:</t>
    </r>
  </si>
  <si>
    <r>
      <t xml:space="preserve">Can be both To/From Program </t>
    </r>
    <r>
      <rPr>
        <i/>
        <sz val="11"/>
        <color theme="1"/>
        <rFont val="Calibri"/>
        <family val="2"/>
        <scheme val="minor"/>
      </rPr>
      <t>and</t>
    </r>
    <r>
      <rPr>
        <sz val="11"/>
        <color theme="1"/>
        <rFont val="Calibri"/>
        <family val="2"/>
        <scheme val="minor"/>
      </rPr>
      <t xml:space="preserve"> In-Program airfare; if both details should be included in the Details of Expense cell(s)</t>
    </r>
  </si>
  <si>
    <r>
      <t>Lodging (</t>
    </r>
    <r>
      <rPr>
        <i/>
        <sz val="11"/>
        <color theme="1"/>
        <rFont val="Calibri"/>
        <family val="2"/>
        <scheme val="minor"/>
      </rPr>
      <t xml:space="preserve">Employee Reimbursement </t>
    </r>
    <r>
      <rPr>
        <sz val="11"/>
        <color theme="1"/>
        <rFont val="Calibri"/>
        <family val="2"/>
        <scheme val="minor"/>
      </rPr>
      <t xml:space="preserve">&amp; </t>
    </r>
    <r>
      <rPr>
        <i/>
        <sz val="11"/>
        <color theme="1"/>
        <rFont val="Calibri"/>
        <family val="2"/>
        <scheme val="minor"/>
      </rPr>
      <t>Provider Fee Included</t>
    </r>
    <r>
      <rPr>
        <sz val="11"/>
        <color theme="1"/>
        <rFont val="Calibri"/>
        <family val="2"/>
        <scheme val="minor"/>
      </rPr>
      <t>):</t>
    </r>
  </si>
  <si>
    <t>Sum total of ALL lodging is within Federal Per Diem</t>
  </si>
  <si>
    <t>Lodging included for employees is reasonable and sustainable to the total cost of the program</t>
  </si>
  <si>
    <t>Lodging for employees is roughly 2x or less the cost of the student lodging as calculated on a per night basis; if the variance is greater a detailed justification is included in the additional comments section</t>
  </si>
  <si>
    <t>Employee Reimbursement Miscellenous:</t>
  </si>
  <si>
    <t>Items should be listed in the Details of Expense cell(s)</t>
  </si>
  <si>
    <t>Items should be within Federal Per Diem rate for Incidentals</t>
  </si>
  <si>
    <t>Employee Rental Car &amp; Parking amounts should be verified and be appropriate considering other employee travel expenses included</t>
  </si>
  <si>
    <t>Provider Fee Other expenses should be broken out and reflected in the Details of Expense cell; these expenses could include Provider Fee charges that cannot be easily put into other budget categories, such as "Management Fee", or they could be the Provider Flat Rate for the employee. If the employee is listed as "free" by the Provider, then verify that best practice for distributing these costs is followed by ensuring that the total bill expected from the provider is divided among # students + # of faculty/staff travelers (student costs should be moved to the Non-Instructional Expense section of the budget so that only emlpoyee costs are reflected in the Travel Expenses for Employees section of the budget)</t>
  </si>
  <si>
    <t>VISA / Passport Fees included for each employee that will need these expenses; amounts should be similar to / the same as the student VISA / Passport Fees</t>
  </si>
  <si>
    <t>Study Abroad Insurance amounts should be listed per the formula as listed on the budget unless an employee is traveleing for a different number of days than the program (Ex. Leaving early or remaining behind)</t>
  </si>
  <si>
    <r>
      <t xml:space="preserve">Any Prepaid expenses that were booked to this year's program ChartField1 are included (account code 132100); Pre-paid expenses have not yet generated revenue and must be included on the budget to ensure that enrough revenue will be generated for </t>
    </r>
    <r>
      <rPr>
        <i/>
        <sz val="11"/>
        <color theme="1"/>
        <rFont val="Calibri"/>
        <family val="2"/>
        <scheme val="minor"/>
      </rPr>
      <t>all</t>
    </r>
    <r>
      <rPr>
        <sz val="11"/>
        <color theme="1"/>
        <rFont val="Calibri"/>
        <family val="2"/>
        <scheme val="minor"/>
      </rPr>
      <t xml:space="preserve"> program expenses (new and pre-paid); Please include details for all of the expenses included on this line item.</t>
    </r>
  </si>
  <si>
    <t>Travel expenses may vary per person on each program for a  variety of reasons. When expenses vary per person, best practice is to document those variances. For travel expneses that are included on the program budget, verify the following for EACH non-employee:</t>
  </si>
  <si>
    <t>Salaries / Speaking Fees:</t>
  </si>
  <si>
    <t>Amounts are reasonable and sustainable for the program and the task for which the person will be paid</t>
  </si>
  <si>
    <t>Program Director and Business Manager have worked with UGA HR to confirm that these individuals should not be hired as UGA employees for the work they are performing for the program</t>
  </si>
  <si>
    <t>Meal Per Diem - Sum total of ALL Meals (Group or Individual) are within Federal Per Diem rates</t>
  </si>
  <si>
    <t>Ground Transportation costs are reasonable and in line with other ground transportation costs for the program</t>
  </si>
  <si>
    <t>Air travel costs should be documented if they are To/From Program or In-Program travel; costs should be reasonable and in line with other airfare expenses on the program</t>
  </si>
  <si>
    <t>Lodging Per Diem should be within Federal Per Diem rates</t>
  </si>
  <si>
    <t>Miscellaenous expneses should be documented in the Details of Expense cell and within the Incidentals Federal Per Diem rate</t>
  </si>
  <si>
    <t>Rental Car &amp; Parking should be verfieid and be appropraite considering the other non-employee travel expneses included</t>
  </si>
  <si>
    <t>Verify the following if included on your program's budget</t>
  </si>
  <si>
    <t>Classroom Rental amounts could be calculated as a flat rate or on a per student basis depending on the supplier; verify amounts in colum G and Q are totaling approprately based on your supplier contract</t>
  </si>
  <si>
    <t>Entrance Fee to Educational Venue Expenses:</t>
  </si>
  <si>
    <r>
      <t xml:space="preserve">Could be </t>
    </r>
    <r>
      <rPr>
        <i/>
        <sz val="11"/>
        <color theme="1"/>
        <rFont val="Calibri"/>
        <family val="2"/>
        <scheme val="minor"/>
      </rPr>
      <t>Provider Fee Included</t>
    </r>
    <r>
      <rPr>
        <sz val="11"/>
        <color theme="1"/>
        <rFont val="Calibri"/>
        <family val="2"/>
        <scheme val="minor"/>
      </rPr>
      <t xml:space="preserve"> or paid direclty to the venue</t>
    </r>
  </si>
  <si>
    <t>Verify student and faculty are both being charged. If provider contracts say faculty/staff are "free", then verify the amounts are split between students and faculty accordingly (take total bill and divide by # of students + # of faculty/staff travelers)</t>
  </si>
  <si>
    <t>All "Other Variable Instructional Expenses" included contain specific details for each line item</t>
  </si>
  <si>
    <t>Promotion Materials are reasonable amount; could be charged lump sum or by amount per student</t>
  </si>
  <si>
    <t>Provider Fee Set Rate</t>
  </si>
  <si>
    <t>For use when Provider will not provide a breakout of Program Cost of Attendance Fees or for when Providers charge items that are unable to be classified into other budget categories, such as "Management Fee"</t>
  </si>
  <si>
    <t>If faculty/staff are "free", verify that best practice of distributing these costs out appropriately is followed by ensuring that the total bill expected from the provider is divided among # students + # of faculty/staff travelers (faculty/staff costs should be moved to the Travel Expense for Employees section of the budget so that only student costs are reflected in the Non-Instructional Costs section of the budget</t>
  </si>
  <si>
    <t>Student Airfare</t>
  </si>
  <si>
    <r>
      <t xml:space="preserve">Could be </t>
    </r>
    <r>
      <rPr>
        <i/>
        <sz val="11"/>
        <color theme="1"/>
        <rFont val="Calibri"/>
        <family val="2"/>
        <scheme val="minor"/>
      </rPr>
      <t xml:space="preserve">Provider Fee Included </t>
    </r>
    <r>
      <rPr>
        <sz val="11"/>
        <color theme="1"/>
        <rFont val="Calibri"/>
        <family val="2"/>
        <scheme val="minor"/>
      </rPr>
      <t>or direct billed</t>
    </r>
  </si>
  <si>
    <t>Can only be for In-Program Airfare only; cost should be proportionate to employee travel in-program airfare rate</t>
  </si>
  <si>
    <r>
      <t xml:space="preserve">Student Transportation, both </t>
    </r>
    <r>
      <rPr>
        <i/>
        <sz val="11"/>
        <color theme="1"/>
        <rFont val="Calibri"/>
        <family val="2"/>
        <scheme val="minor"/>
      </rPr>
      <t>Provider Fee Included</t>
    </r>
    <r>
      <rPr>
        <sz val="11"/>
        <color theme="1"/>
        <rFont val="Calibri"/>
        <family val="2"/>
        <scheme val="minor"/>
      </rPr>
      <t xml:space="preserve"> and direct expenses, costs should be similar to faculty ground transportation costs</t>
    </r>
  </si>
  <si>
    <r>
      <t xml:space="preserve">Student Lodging, both </t>
    </r>
    <r>
      <rPr>
        <i/>
        <sz val="11"/>
        <color theme="1"/>
        <rFont val="Calibri"/>
        <family val="2"/>
        <scheme val="minor"/>
      </rPr>
      <t>Provider Fee Included</t>
    </r>
    <r>
      <rPr>
        <sz val="11"/>
        <color theme="1"/>
        <rFont val="Calibri"/>
        <family val="2"/>
        <scheme val="minor"/>
      </rPr>
      <t xml:space="preserve"> &amp; direct expenses should be within Federal Per Diem rates and be multiple occupancy when appropriate; typically student lodging costs are half of the faculty lodging rates</t>
    </r>
  </si>
  <si>
    <t>Group Meals - Only group meals should be included for students; amounts should be within Federal Per Diem rates</t>
  </si>
  <si>
    <t>Entrance Fee to Cultural / Non-Educational Venue Expenses:</t>
  </si>
  <si>
    <t>VISA / Passport Fees included for desintations where these are needed; amounts should be similar to / the same as the faculty/staff VISA / Passport Fees</t>
  </si>
  <si>
    <t>Study Abroad Insurance amounts should be listed per the formula as listed on the budget</t>
  </si>
  <si>
    <t>Honoraia for Non-Educational Guides / Guest Speakers amounts are reasonable considering the work that is to be performed for the program</t>
  </si>
  <si>
    <t>FUNDING, PROGRAM CHARGE ESTIMATIONS, &amp; ADDITIONAL COMMENTS</t>
  </si>
  <si>
    <t>Have all Departmental or Other External Support been included on the budget?</t>
  </si>
  <si>
    <t>Have you requested Fixed and Variable Allocation for your program?</t>
  </si>
  <si>
    <r>
      <t xml:space="preserve">Verify Total Allocation Requested does not exceed (1) Total Instructional Costs </t>
    </r>
    <r>
      <rPr>
        <i/>
        <sz val="11"/>
        <color theme="1"/>
        <rFont val="Calibri"/>
        <family val="2"/>
        <scheme val="minor"/>
      </rPr>
      <t>and</t>
    </r>
    <r>
      <rPr>
        <sz val="11"/>
        <color theme="1"/>
        <rFont val="Calibri"/>
        <family val="2"/>
        <scheme val="minor"/>
      </rPr>
      <t xml:space="preserve"> (2) Potential Tuition Generation for the program (total request should be the lesser of these two figures)</t>
    </r>
  </si>
  <si>
    <t>Have you selected the program's Deposit Amount?</t>
  </si>
  <si>
    <r>
      <t xml:space="preserve">Did you include the Max program charge </t>
    </r>
    <r>
      <rPr>
        <i/>
        <sz val="11"/>
        <color theme="1"/>
        <rFont val="Calibri"/>
        <family val="2"/>
        <scheme val="minor"/>
      </rPr>
      <t>and</t>
    </r>
    <r>
      <rPr>
        <sz val="11"/>
        <color theme="1"/>
        <rFont val="Calibri"/>
        <family val="2"/>
        <scheme val="minor"/>
      </rPr>
      <t xml:space="preserve"> Advertizing Rate?</t>
    </r>
  </si>
  <si>
    <t>Are there any additional comments or items that need to be noted and included in the "Additional Comments" block?</t>
  </si>
  <si>
    <t>SPENDING &amp; PAYMENT PLAN BELOW BEGINNING ON LINE 52</t>
  </si>
  <si>
    <t>BUSINESS MANAGER to Complete all YELLOW fields</t>
  </si>
  <si>
    <t>For Budgeting Guidelines see the Study Away Financial Manual</t>
  </si>
  <si>
    <t>RECOMMEDED BEST PRACTICE: DO NOT COPY AND PASTE DATA FROM PREVIOUS YEAR BUDGETS</t>
  </si>
  <si>
    <t>Program Name:</t>
  </si>
  <si>
    <t>Field Study or Study Abroad?</t>
  </si>
  <si>
    <t>Select One</t>
  </si>
  <si>
    <t>Field Study</t>
  </si>
  <si>
    <t>Study Abroad</t>
  </si>
  <si>
    <t>Term:</t>
  </si>
  <si>
    <t xml:space="preserve">Travel Begins: </t>
  </si>
  <si>
    <t># Travel Days</t>
  </si>
  <si>
    <t>OGE Budget Approval</t>
  </si>
  <si>
    <t>Approval Notes</t>
  </si>
  <si>
    <t>Travel Ends:</t>
  </si>
  <si>
    <t>OGE to fill out with Budget Approval</t>
  </si>
  <si>
    <t>OGE/VPI to fill out with Budget Approval</t>
  </si>
  <si>
    <t>Destination(s):</t>
  </si>
  <si>
    <t>Date Approved</t>
  </si>
  <si>
    <t>Unit / Department Name:</t>
  </si>
  <si>
    <t>Total Program Charge</t>
  </si>
  <si>
    <t>Program Director:</t>
  </si>
  <si>
    <t>Deposit</t>
  </si>
  <si>
    <t>Director's Phone:</t>
  </si>
  <si>
    <t>SABD / FSTY Charge</t>
  </si>
  <si>
    <t>Director's E-Mail:</t>
  </si>
  <si>
    <t xml:space="preserve">Allocation - Fixed </t>
  </si>
  <si>
    <t>Business Manager:</t>
  </si>
  <si>
    <t>Allocation - Variable</t>
  </si>
  <si>
    <t>Manager's Phone:</t>
  </si>
  <si>
    <t>Total Allocation</t>
  </si>
  <si>
    <t>Manager's E-Mail:</t>
  </si>
  <si>
    <t>Course Scheduler:</t>
  </si>
  <si>
    <t>Program Participation</t>
  </si>
  <si>
    <t>Scheduler's Phone:</t>
  </si>
  <si>
    <t xml:space="preserve"> *All students must be enrolled for academic credit</t>
  </si>
  <si>
    <t>Scheduler's E-Mail:</t>
  </si>
  <si>
    <t>Min</t>
  </si>
  <si>
    <t>Max</t>
  </si>
  <si>
    <t>Chief Business Officer</t>
  </si>
  <si>
    <t># Students - Undergrad</t>
  </si>
  <si>
    <t>CBO Phone:</t>
  </si>
  <si>
    <t># Students - Graduate</t>
  </si>
  <si>
    <t>CBO E-Mail:</t>
  </si>
  <si>
    <t># of PROGRAM credit hours taken per stu</t>
  </si>
  <si>
    <t>Other Contact:</t>
  </si>
  <si>
    <t>Other Phone:</t>
  </si>
  <si>
    <t>Other Email:</t>
  </si>
  <si>
    <t>CISI Insurance Rate</t>
  </si>
  <si>
    <t>SABD / FSTY Course #</t>
  </si>
  <si>
    <t>Foreign Currency</t>
  </si>
  <si>
    <t>Program Chartstrings</t>
  </si>
  <si>
    <t>Foreign Currency Name</t>
  </si>
  <si>
    <t>USD Equivalent</t>
  </si>
  <si>
    <t>Financial Dept ID #</t>
  </si>
  <si>
    <t>ChartField1</t>
  </si>
  <si>
    <t>Currency #1</t>
  </si>
  <si>
    <t>USD</t>
  </si>
  <si>
    <t>Allocation</t>
  </si>
  <si>
    <t>10500 11100 11800</t>
  </si>
  <si>
    <t>Currency #2</t>
  </si>
  <si>
    <t>Program Charge</t>
  </si>
  <si>
    <t>14100 11100 41507</t>
  </si>
  <si>
    <t>Currency #3</t>
  </si>
  <si>
    <t>Academic Course(s) Information*</t>
  </si>
  <si>
    <t>"E" Courses will not be included as total program credit hours as they do not generate tuition for Study Away programs</t>
  </si>
  <si>
    <t>Course ID</t>
  </si>
  <si>
    <t>Course Title</t>
  </si>
  <si>
    <t>Name of Faculty Teaching</t>
  </si>
  <si>
    <t>Credit Hours</t>
  </si>
  <si>
    <t>1 Course</t>
  </si>
  <si>
    <t>2 Course</t>
  </si>
  <si>
    <t>3 Course</t>
  </si>
  <si>
    <t>4 Course</t>
  </si>
  <si>
    <t>5 Course</t>
  </si>
  <si>
    <t>6 Course</t>
  </si>
  <si>
    <t>7 Course</t>
  </si>
  <si>
    <t>8 Course</t>
  </si>
  <si>
    <t>9 Course</t>
  </si>
  <si>
    <t>10 Course</t>
  </si>
  <si>
    <t>11 Course</t>
  </si>
  <si>
    <t>12 Course</t>
  </si>
  <si>
    <t>13 Course</t>
  </si>
  <si>
    <t>14 Course</t>
  </si>
  <si>
    <t>15 Course</t>
  </si>
  <si>
    <t>Total Number of Courses Offered</t>
  </si>
  <si>
    <t>FOR BUSINESS MANAGER USE:</t>
  </si>
  <si>
    <t>Anticipated Funding</t>
  </si>
  <si>
    <t>Grey Cells are either Not Allowble or not Recommended Best Practice</t>
  </si>
  <si>
    <t>FIXED INSTRUCTIONAL EXPENSE: SALARY FOR UGA EMPLOYEES</t>
  </si>
  <si>
    <t>Fund / Program / Class</t>
  </si>
  <si>
    <t>Dept ID</t>
  </si>
  <si>
    <t>Speedtype</t>
  </si>
  <si>
    <t>Approved Allocation (Fund 10500)</t>
  </si>
  <si>
    <t xml:space="preserve">Salary entries are budget ONLY. Actual salaries must be reviewed and vetted against UGA policy before an offer letter can be extended. Summer salaries cannot exceed 11.11% of the regular academic salary per term the program will run. PT and Limited Term Salaries must be reasonable and prudent. Salaries should be in line with UGA and Departmenal policies. Appropriate hiring practices should be followed.  For more information please see the Study Away Financial Manual.  </t>
  </si>
  <si>
    <t xml:space="preserve">Details of Expense or Vendor </t>
  </si>
  <si>
    <t>TOTAL</t>
  </si>
  <si>
    <t>Expected Student Deposits (Fund 14100)</t>
  </si>
  <si>
    <r>
      <t xml:space="preserve">Enter Name </t>
    </r>
    <r>
      <rPr>
        <i/>
        <sz val="11"/>
        <color theme="1"/>
        <rFont val="Calibri"/>
        <family val="2"/>
        <scheme val="minor"/>
      </rPr>
      <t>Ex: Joe Smith</t>
    </r>
  </si>
  <si>
    <t>Name</t>
  </si>
  <si>
    <t>Expected Program Charges (Fund 14100)</t>
  </si>
  <si>
    <r>
      <t xml:space="preserve">Enter Title </t>
    </r>
    <r>
      <rPr>
        <i/>
        <sz val="11"/>
        <color theme="1"/>
        <rFont val="Calibri"/>
        <family val="2"/>
        <scheme val="minor"/>
      </rPr>
      <t>Ex: Program Director</t>
    </r>
  </si>
  <si>
    <t>USG EMPL ID (Not 81#)</t>
  </si>
  <si>
    <t>Recommended Account Codes</t>
  </si>
  <si>
    <t>FUNDING &amp; PURCHASING PLAN</t>
  </si>
  <si>
    <t>PURCHASING NOTES</t>
  </si>
  <si>
    <t xml:space="preserve">Travel Begin Date </t>
  </si>
  <si>
    <t>FY23 Fund 10500 Allocation</t>
  </si>
  <si>
    <t>FY24 Fund 10500 Allocation</t>
  </si>
  <si>
    <t>Fund 14100 Program Charge</t>
  </si>
  <si>
    <t>Departmental</t>
  </si>
  <si>
    <t xml:space="preserve">Other External Support </t>
  </si>
  <si>
    <t>UGAmart PO</t>
  </si>
  <si>
    <t>Payment Request</t>
  </si>
  <si>
    <t>P-Card</t>
  </si>
  <si>
    <t>Petty Cash</t>
  </si>
  <si>
    <t>Employee Travel Expense</t>
  </si>
  <si>
    <t>HCM</t>
  </si>
  <si>
    <r>
      <t>Travel End Date</t>
    </r>
    <r>
      <rPr>
        <i/>
        <sz val="11"/>
        <color theme="1"/>
        <rFont val="Calibri"/>
        <family val="2"/>
        <scheme val="minor"/>
      </rPr>
      <t xml:space="preserve"> </t>
    </r>
  </si>
  <si>
    <t xml:space="preserve">Days Travelling </t>
  </si>
  <si>
    <t>HR Payroll Type</t>
  </si>
  <si>
    <t>Annual Salary per HCM</t>
  </si>
  <si>
    <t>Program Pay Structure</t>
  </si>
  <si>
    <t>Flat Rate</t>
  </si>
  <si>
    <t>Flat Rate Pay</t>
  </si>
  <si>
    <t>Daily Rate</t>
  </si>
  <si>
    <t>Allocation or Dept Funds Needed</t>
  </si>
  <si>
    <t>Varies depeding on Pay type</t>
  </si>
  <si>
    <t>Not Allowable</t>
  </si>
  <si>
    <t>HCM, following appropriate hiring processes. </t>
  </si>
  <si>
    <t>TOTAL SALARY EXPENSES FOR UGA EMPLOYEES</t>
  </si>
  <si>
    <t>FIXED INSTRUCTIONAL EXPENSE: TRAVEL EXPENSES FOR UGA EMPLOYEES</t>
  </si>
  <si>
    <t xml:space="preserve">All travel expenses should be in line with UGA policies. For more information please see the Study Away Financial Manual. </t>
  </si>
  <si>
    <t>Employee Reimbursement - Meals - Per Diem</t>
  </si>
  <si>
    <t>Travel Expense</t>
  </si>
  <si>
    <t>Employee Reimbursement - Meals - Group</t>
  </si>
  <si>
    <t>Employee Reimbursement - Travel Mileage</t>
  </si>
  <si>
    <t>Employee Reimbursement - Ground Transportation</t>
  </si>
  <si>
    <t>Employee Reimbursement - Air Travel</t>
  </si>
  <si>
    <t>Employee Reimbursement - Lodging</t>
  </si>
  <si>
    <t>Employee Reimbursement - Miscellaneous</t>
  </si>
  <si>
    <t>Employee Reimbursement - Rental Car</t>
  </si>
  <si>
    <t>Employee Reimbursement - Parking</t>
  </si>
  <si>
    <t xml:space="preserve">Provider Fee - Employee - Meals (Individual) </t>
  </si>
  <si>
    <t>UGAmart - PO with Terms and Conditions for cancellation</t>
  </si>
  <si>
    <t>Provider Fee - Employee - Group Meals</t>
  </si>
  <si>
    <t>Provider Fee - Employee - Ground Transportation</t>
  </si>
  <si>
    <t>Provider Fee - Employee - Airfare</t>
  </si>
  <si>
    <t>Provider Fee - Employee - Lodging</t>
  </si>
  <si>
    <t>Provider Fee - Employee - Other</t>
  </si>
  <si>
    <t>Varies depending on item purchased</t>
  </si>
  <si>
    <t>Study Abroad VISA/Passport/Exit Fees</t>
  </si>
  <si>
    <t>NA</t>
  </si>
  <si>
    <t>Varies</t>
  </si>
  <si>
    <t xml:space="preserve">Study Abroad Insurance -- ($1.32/day) plus 2 days </t>
  </si>
  <si>
    <t>Delete for columns not needed</t>
  </si>
  <si>
    <t>Payment Request initiated by OGE</t>
  </si>
  <si>
    <t>Pre-Paid Employee Travel Expenses (Account Code 132100)</t>
  </si>
  <si>
    <t>Should be moved from 132100 to appropriate expense account code</t>
  </si>
  <si>
    <t>Prepaid expenses should be moved from Account code 132100 to correct expense account code.</t>
  </si>
  <si>
    <t>TOTAL TRAVEL EXPENSES FOR UGA EMPLOYEES</t>
  </si>
  <si>
    <t xml:space="preserve"> </t>
  </si>
  <si>
    <t>FIXED INSTRUCTIONAL EXPENSE: HONORARIA EXPENSES</t>
  </si>
  <si>
    <t>Hororaria expenses are typically for program int'l teaching faculty that are not required to be on UGA payroll, guest speakers (or guides for instructional purposes) and their related travel expenses, if appropriate. All Honoaria Expenses should be in line with UGA Policies. For more information please see the Study Away Financial Manual.</t>
  </si>
  <si>
    <t>Guest Speaker US Citizen</t>
  </si>
  <si>
    <t>Guest Speaker Non Resident Alien</t>
  </si>
  <si>
    <t>Meals - Per Diem - Non-Employee</t>
  </si>
  <si>
    <t>Meals - Group - Non-Employee</t>
  </si>
  <si>
    <t>Ground Transportation</t>
  </si>
  <si>
    <t>Air Travel</t>
  </si>
  <si>
    <t>Lodging</t>
  </si>
  <si>
    <t>Miscellaneous</t>
  </si>
  <si>
    <t>Rental Car</t>
  </si>
  <si>
    <t>Parking</t>
  </si>
  <si>
    <t>Pre-Paid Honoraria Expenses (Account Code 132100)</t>
  </si>
  <si>
    <t>TOTAL HONORARIA &amp; TRAVEL EXPENSES</t>
  </si>
  <si>
    <t>VARIABLE INSTRUCTIONAL EXPENSES</t>
  </si>
  <si>
    <t>All Expenses  in this section should be in line with UGA Purchasing Policies. For more information please see the Study Away Financial Manual.</t>
  </si>
  <si>
    <t>COUNT</t>
  </si>
  <si>
    <t>RATE in US Dollars *</t>
  </si>
  <si>
    <t>RATE in Foreign Currency (use formula)**</t>
  </si>
  <si>
    <t xml:space="preserve">Classroom Rental </t>
  </si>
  <si>
    <t xml:space="preserve">* Enter currency rate in column H OR in column I (EITHER dollars OR in Foreign Currency Rate). Do not enter a rate in BOTH columns. </t>
  </si>
  <si>
    <t>**When using Foreign Currency please list amount as the Foreign Currency using the exchage rate entered in cells H31 or H32, DO NOT enter as USD equivalent. 
Example Forumla: 
= (amount in foreign currency)*H31</t>
  </si>
  <si>
    <t>Depending on amount, Payment Request or Purchase Request. If terms and conditions, regarless of cost, the via Purchase Request.</t>
  </si>
  <si>
    <t>Provider Fee - Entrance to Educational Venues - Students</t>
  </si>
  <si>
    <t>Purchase Request</t>
  </si>
  <si>
    <t>Provider Fee - Entrance to Educational Venues - Faculty/Staff/Other</t>
  </si>
  <si>
    <t>Entrance to Educational Venues - Students</t>
  </si>
  <si>
    <t>UGAmart PO, Petty Cash or P-Card. A justification may be needed if total expenditure per venue exceeds $2,499.99. If possible, Purchase Request could be used/PO issued, if vendor will allow payment after services rendered.</t>
  </si>
  <si>
    <t>Entrance to Educational Venues - Program Faculty/Staff/Other</t>
  </si>
  <si>
    <t>UGAmart POs, employee reimbursement only via travel module OR Petty Cash allowed if purchase with student entrances.</t>
  </si>
  <si>
    <t>Pre-Paid Variable Instructional Expenses (Account Code 132100)</t>
  </si>
  <si>
    <t>Other Variable Instructional Expenses</t>
  </si>
  <si>
    <t>TOTAL VARIABLE INSTRUCTIONAL EXPENSES</t>
  </si>
  <si>
    <t>Total Instructional Cost at Minimum Enrollment</t>
  </si>
  <si>
    <t>Potential Tuition Generation at Minimum Enrollment</t>
  </si>
  <si>
    <t>Please note that allocation provided to programs cannot exceed the Total Instructional Expenses on the program!</t>
  </si>
  <si>
    <t>Potential Additional Expense Tolerance (Amount Added to Program Fee)</t>
  </si>
  <si>
    <t>NON-INSTRUCTIONAL EXPENSES</t>
  </si>
  <si>
    <t>RATE in US Dollars*</t>
  </si>
  <si>
    <t xml:space="preserve">Promotional Materials </t>
  </si>
  <si>
    <t>Depending on amount, Payment Request or Purchase Request. If terms and conditions, regarless of cost, must use Purchase Request; could be internal expense (GL Journal).</t>
  </si>
  <si>
    <t>Provider Fee - Student In-Program Airfare (Abroad Only)</t>
  </si>
  <si>
    <t>Provider Fee - Student Transportation</t>
  </si>
  <si>
    <t>Provider Fee - Student Lodging</t>
  </si>
  <si>
    <t>Provider Fee - Student Group Meals</t>
  </si>
  <si>
    <t>Provider Fee - Entrance Fee - Cultural/Non-Educational - Student</t>
  </si>
  <si>
    <t>Provider Fee - Entrance Fee - Cultural/Non-Educational - Faculty/Staff/Other</t>
  </si>
  <si>
    <t xml:space="preserve">Provider Fee -  Other </t>
  </si>
  <si>
    <t xml:space="preserve">Student Phone - Study Abroad Only </t>
  </si>
  <si>
    <t>Student Airfare - In Program Only</t>
  </si>
  <si>
    <t>Best practice to arrange prior to departure via contract through UGAmart. Program Directors should not purchase student airfare with personal forms of payment. P-Card not allowed unless emergency situation only; lack of planning does not constitute an emergency. Petty cash.</t>
  </si>
  <si>
    <t>Student Transportation</t>
  </si>
  <si>
    <t>In this order: Purchase Request, Payment Request (if under $2,500), P-Card, Petty Cash.</t>
  </si>
  <si>
    <t>Student Lodging</t>
  </si>
  <si>
    <t>Student Group Meals</t>
  </si>
  <si>
    <t>Entrance Fees - Cultural/Non-Educational - Students</t>
  </si>
  <si>
    <t>In this order: Purchase Request, Payment Request (if under $2,500), Petty Cash (No P-Card per policy).</t>
  </si>
  <si>
    <t xml:space="preserve">Entrance Fees - Cultural/Non-Educational - Faculty/Staff/Other </t>
  </si>
  <si>
    <t>Study Abroad Visa/Passport/Exit Fees</t>
  </si>
  <si>
    <t>Variable</t>
  </si>
  <si>
    <t>Study Abroad Insurance  -- ($1.32/day) plus 2 days</t>
  </si>
  <si>
    <t xml:space="preserve">Admin &amp; Risk Management Fee (from Program Deposit) </t>
  </si>
  <si>
    <t>Covers cc processing fee &amp; risk mgmt expenses</t>
  </si>
  <si>
    <t>Deducted from Deposits prior to GL Transferring Funds to Program</t>
  </si>
  <si>
    <t>Internal expense, OGE to process via GL Journal.</t>
  </si>
  <si>
    <t>Honoraria for Non-Educational Guides or Guest Speakers</t>
  </si>
  <si>
    <t>Honoraria or service agreement. Depending on amount: payment request or purchase request.</t>
  </si>
  <si>
    <t>Pre-Paid Non-Instructional Expenses (Account Code 132100)</t>
  </si>
  <si>
    <t>Other Non-Instructional Expenses</t>
  </si>
  <si>
    <t>TOTAL NON-INSTRUCTIONAL EXPENSES</t>
  </si>
  <si>
    <t xml:space="preserve">PROGRAM CONTINGENCY </t>
  </si>
  <si>
    <t>Added directly to Program Charge</t>
  </si>
  <si>
    <t>EMERGENCY RESERVE FUND</t>
  </si>
  <si>
    <t>Total Budgeted Expenses</t>
  </si>
  <si>
    <t>Instructional Expenses Funding</t>
  </si>
  <si>
    <t xml:space="preserve">Program Charge Estimation </t>
  </si>
  <si>
    <t>Instructional Expenses</t>
  </si>
  <si>
    <r>
      <t>Departmental Support</t>
    </r>
    <r>
      <rPr>
        <sz val="11"/>
        <color rgb="FFC00000"/>
        <rFont val="Calibri"/>
        <family val="2"/>
        <scheme val="minor"/>
      </rPr>
      <t>*</t>
    </r>
  </si>
  <si>
    <t>Estimated Total Program Charges Needed</t>
  </si>
  <si>
    <t xml:space="preserve"> Fixed Expenses</t>
  </si>
  <si>
    <r>
      <t>Other External Support</t>
    </r>
    <r>
      <rPr>
        <sz val="11"/>
        <color rgb="FFC00000"/>
        <rFont val="Calibri"/>
        <family val="2"/>
        <scheme val="minor"/>
      </rPr>
      <t>*</t>
    </r>
  </si>
  <si>
    <r>
      <t xml:space="preserve">Estimated Prog Charge at Requested Alloc </t>
    </r>
    <r>
      <rPr>
        <sz val="11"/>
        <color rgb="FFC00000"/>
        <rFont val="Calibri"/>
        <family val="2"/>
      </rPr>
      <t>†</t>
    </r>
  </si>
  <si>
    <t>Salaries</t>
  </si>
  <si>
    <r>
      <t>Fixed Allocation Request</t>
    </r>
    <r>
      <rPr>
        <sz val="11"/>
        <color rgb="FFC00000"/>
        <rFont val="Calibri"/>
        <family val="2"/>
        <scheme val="minor"/>
      </rPr>
      <t xml:space="preserve">** </t>
    </r>
  </si>
  <si>
    <r>
      <t xml:space="preserve">Deposit Amount </t>
    </r>
    <r>
      <rPr>
        <sz val="11"/>
        <color theme="1"/>
        <rFont val="Calibri"/>
        <family val="2"/>
      </rPr>
      <t>‡</t>
    </r>
  </si>
  <si>
    <t>Travel</t>
  </si>
  <si>
    <r>
      <t>Variable Allocation Request</t>
    </r>
    <r>
      <rPr>
        <sz val="11"/>
        <color rgb="FFC00000"/>
        <rFont val="Calibri"/>
        <family val="2"/>
        <scheme val="minor"/>
      </rPr>
      <t xml:space="preserve">** </t>
    </r>
  </si>
  <si>
    <r>
      <t xml:space="preserve">Est SABD / FSTY Chg at Requested Alloc </t>
    </r>
    <r>
      <rPr>
        <sz val="11"/>
        <color rgb="FFC00000"/>
        <rFont val="Calibri"/>
        <family val="2"/>
      </rPr>
      <t>†</t>
    </r>
  </si>
  <si>
    <t>Honoraria</t>
  </si>
  <si>
    <t>Total Allocation Requested</t>
  </si>
  <si>
    <t>Max Program Fee/SABD/FSTY Charge</t>
  </si>
  <si>
    <t>Variable Expenses</t>
  </si>
  <si>
    <t xml:space="preserve">Total Support </t>
  </si>
  <si>
    <t>Advertising Program at</t>
  </si>
  <si>
    <t>Non-Instructional Expenses</t>
  </si>
  <si>
    <r>
      <rPr>
        <sz val="11"/>
        <color rgb="FFC00000"/>
        <rFont val="Calibri"/>
        <family val="2"/>
      </rPr>
      <t xml:space="preserve">† </t>
    </r>
    <r>
      <rPr>
        <sz val="11"/>
        <color rgb="FFC00000"/>
        <rFont val="Calibri"/>
        <family val="2"/>
        <scheme val="minor"/>
      </rPr>
      <t>Approved Program Charges will be rounded UP to nearest $5</t>
    </r>
  </si>
  <si>
    <t>Program Contingency</t>
  </si>
  <si>
    <t>Potential Tuition Generation at Min Enrollment</t>
  </si>
  <si>
    <r>
      <rPr>
        <u/>
        <sz val="11"/>
        <color theme="1"/>
        <rFont val="Calibri"/>
        <family val="2"/>
      </rPr>
      <t>‡</t>
    </r>
    <r>
      <rPr>
        <u/>
        <sz val="9.35"/>
        <color theme="1"/>
        <rFont val="Calibri"/>
        <family val="2"/>
      </rPr>
      <t xml:space="preserve"> </t>
    </r>
    <r>
      <rPr>
        <u/>
        <sz val="11"/>
        <color theme="1"/>
        <rFont val="Calibri"/>
        <family val="2"/>
        <scheme val="minor"/>
      </rPr>
      <t>Deposit Amounts</t>
    </r>
  </si>
  <si>
    <t>Emergency Reserve Fund</t>
  </si>
  <si>
    <t>$150 Field Study - Short Term</t>
  </si>
  <si>
    <r>
      <t xml:space="preserve">*Unless otherwise noted in the Additional Comments section below, Departmental Support and Other External Support funds will be used cover Instructional Expenses.
**Requested Allocation is </t>
    </r>
    <r>
      <rPr>
        <b/>
        <u/>
        <sz val="11"/>
        <color rgb="FFC00000"/>
        <rFont val="Calibri"/>
        <family val="2"/>
        <scheme val="minor"/>
      </rPr>
      <t>NOT guaranteed</t>
    </r>
    <r>
      <rPr>
        <b/>
        <sz val="11"/>
        <color rgb="FFC00000"/>
        <rFont val="Calibri"/>
        <family val="2"/>
        <scheme val="minor"/>
      </rPr>
      <t>. Allocation will be dual provided based on qualifying Fixed &amp; Variable Instructional Expenses and cannot be used to fund Non-Instructional Expenses. Total Allocation provided will be capped at Total Instruction Costs or Potential Tuition Generation at Minimum Enrollment, whichever is less.</t>
    </r>
  </si>
  <si>
    <t>$300 Study Abroad - Short Term</t>
  </si>
  <si>
    <t>$400 Field Study - Semester Long</t>
  </si>
  <si>
    <t>$500 Study Abroad - Semester Long</t>
  </si>
  <si>
    <t>Additional Comments:</t>
  </si>
  <si>
    <t>OGE/VPI Analysis Section</t>
  </si>
  <si>
    <t>Prior Year Budget Data Compairson</t>
  </si>
  <si>
    <t>Proposed Budget</t>
  </si>
  <si>
    <t>Prior Year Budget</t>
  </si>
  <si>
    <t>Proposed - Prior Yr</t>
  </si>
  <si>
    <t>CF1</t>
  </si>
  <si>
    <t>Travel Dates:</t>
  </si>
  <si>
    <t>Dept ID:</t>
  </si>
  <si>
    <t># Students Budget</t>
  </si>
  <si>
    <t>Min # Stu</t>
  </si>
  <si>
    <t>Max # Stu</t>
  </si>
  <si>
    <t># Students OLAP</t>
  </si>
  <si>
    <t>Min CH per Stu</t>
  </si>
  <si>
    <t>Max CH per Stu</t>
  </si>
  <si>
    <t># CH</t>
  </si>
  <si>
    <t>Potential Allocation Budget</t>
  </si>
  <si>
    <t>FY23 Allocation Budget</t>
  </si>
  <si>
    <t>Inst Exp less Dept &amp; Other Support</t>
  </si>
  <si>
    <t>Variable Inst</t>
  </si>
  <si>
    <t xml:space="preserve">Fixed Exp less Dept &amp; Other Support </t>
  </si>
  <si>
    <t>Total Inst</t>
  </si>
  <si>
    <t>Ratio (Alloc / Inst Exp less Other Support)</t>
  </si>
  <si>
    <t>Non Inst</t>
  </si>
  <si>
    <t>Total Prog Expenses</t>
  </si>
  <si>
    <t>Prog Contingency</t>
  </si>
  <si>
    <t>Dept / Oth Support</t>
  </si>
  <si>
    <t>Fixed</t>
  </si>
  <si>
    <t>ERF</t>
  </si>
  <si>
    <t>Prepaid Expenses per Budget</t>
  </si>
  <si>
    <t>Total Expenses</t>
  </si>
  <si>
    <t>Prog Charges Needed</t>
  </si>
  <si>
    <t>Prepaid Expenses per FMS</t>
  </si>
  <si>
    <t>Dept Support</t>
  </si>
  <si>
    <t>Prepaid Variance</t>
  </si>
  <si>
    <t>Other Support</t>
  </si>
  <si>
    <t>Prog Charge</t>
  </si>
  <si>
    <t>Student cost per day</t>
  </si>
  <si>
    <t>Student cost per week</t>
  </si>
  <si>
    <t>PAB</t>
  </si>
  <si>
    <t>SABD / FSTY Chg</t>
  </si>
  <si>
    <t>Total Prog Charge</t>
  </si>
  <si>
    <t>TBD</t>
  </si>
  <si>
    <t>SABD/FSTY</t>
  </si>
  <si>
    <t>Minimum # Students</t>
  </si>
  <si>
    <t>Per Day Averages</t>
  </si>
  <si>
    <t># Stu</t>
  </si>
  <si>
    <t>Fac / Staff Per Diem</t>
  </si>
  <si>
    <t>CH per Stu</t>
  </si>
  <si>
    <t>Fac/ Staff Group Meal</t>
  </si>
  <si>
    <t>Student Group Meal</t>
  </si>
  <si>
    <t>Fac / Staff Lodging</t>
  </si>
  <si>
    <t>Expenses</t>
  </si>
  <si>
    <t xml:space="preserve">Alloc </t>
  </si>
  <si>
    <t>Alloc - Exp</t>
  </si>
  <si>
    <t>Allocation Variances Summary</t>
  </si>
  <si>
    <t>Maximum # Students</t>
  </si>
  <si>
    <t>Other #</t>
  </si>
  <si>
    <t>Addt'l Potential Alloc</t>
  </si>
  <si>
    <t>Data Validation</t>
  </si>
  <si>
    <t>Program Type</t>
  </si>
  <si>
    <t>Term</t>
  </si>
  <si>
    <t>New Program Proposal - Fall 2023</t>
  </si>
  <si>
    <t>New Program Proposal - Spring 2024</t>
  </si>
  <si>
    <t>New Program Proposal - Maymester 2024</t>
  </si>
  <si>
    <t>New Program Proposal - Summer 2024</t>
  </si>
  <si>
    <t>Faculty - Academic Contract</t>
  </si>
  <si>
    <t>Faculty - Fiscal Contract</t>
  </si>
  <si>
    <t>Faculty - Limited Term</t>
  </si>
  <si>
    <t>Faculty - International Teaching US Citizen</t>
  </si>
  <si>
    <t>Staff - Salaried</t>
  </si>
  <si>
    <t>Staff - Hourly</t>
  </si>
  <si>
    <t>Grad Assistant - Academic</t>
  </si>
  <si>
    <t>Grad Assistant - Fiscal</t>
  </si>
  <si>
    <t>Student Assistant - Hourly</t>
  </si>
  <si>
    <t>No Salary on Program</t>
  </si>
  <si>
    <t>Deposit Amounts</t>
  </si>
  <si>
    <t>Itinerary &amp; Per Diem Calculations</t>
  </si>
  <si>
    <t>Instructions: Business Manger fill out YELLOW cells, one for each destination. If more than 20 destinations are needed, then copy and paste the Locations template below and complete, as needed. If additional destinations are needed, cells I6, I7, I8, and I9 will need to have to have the appropraite cells added to the formula.</t>
  </si>
  <si>
    <t>For additional information on budgeting Per Diems please see Section 2.4 of the Study Away Financial Manual:</t>
  </si>
  <si>
    <t>Example:</t>
  </si>
  <si>
    <t>London, England, United Kingdom</t>
  </si>
  <si>
    <t>Max Per Diem Amounts per Program</t>
  </si>
  <si>
    <t>Arrive in Location</t>
  </si>
  <si>
    <t>Max Lodging Per Diem per Day</t>
  </si>
  <si>
    <t>Depart from Location</t>
  </si>
  <si>
    <t>Max Lodging Per Location</t>
  </si>
  <si>
    <t>Meals Provided</t>
  </si>
  <si>
    <t># of Days in Location</t>
  </si>
  <si>
    <t>Incidentals</t>
  </si>
  <si>
    <t>Meals for Reimbursement</t>
  </si>
  <si>
    <t>Max Incidentals per Location</t>
  </si>
  <si>
    <t>Max Incidentals</t>
  </si>
  <si>
    <t>MEI Rate</t>
  </si>
  <si>
    <t># Meals Provided</t>
  </si>
  <si>
    <t>$ of Meals Provided</t>
  </si>
  <si>
    <t># of Meals for Reimbursement</t>
  </si>
  <si>
    <t>Max Meal Reimbursement per Location</t>
  </si>
  <si>
    <t>Breakfast</t>
  </si>
  <si>
    <t>Lunch</t>
  </si>
  <si>
    <t>Dinner</t>
  </si>
  <si>
    <t>Totals</t>
  </si>
  <si>
    <t>Location 1</t>
  </si>
  <si>
    <t>Location 2</t>
  </si>
  <si>
    <t>Location 3</t>
  </si>
  <si>
    <t>Location 4</t>
  </si>
  <si>
    <t>Location 5</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</si>
  <si>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</si>
  <si>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</si>
  <si>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</si>
  <si>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</si>
  <si>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</si>
  <si>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</si>
  <si>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</si>
  <si>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</si>
  <si>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</si>
  <si>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</si>
  <si>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</si>
  <si>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</si>
  <si>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</si>
  <si>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</si>
  <si>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</si>
  <si>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To be completed after receiving email confirmation that your budget has been reviewed and approved</t>
  </si>
  <si>
    <t>Review your Budget Approval Email and note any next action steps, important deadlines, and note other program critical information</t>
  </si>
  <si>
    <t xml:space="preserve">Confirm your program's approved chartstring (this will ensure that your funds are transferred to the correct chartstring) </t>
  </si>
  <si>
    <t>Review the Approved Budget taking note of the following</t>
  </si>
  <si>
    <t>OGE/VPI Approval Notes (Columns I-K, lines 9 - 14)</t>
  </si>
  <si>
    <t>Fixed Allocation Amount</t>
  </si>
  <si>
    <t>Variable Allocation Amount</t>
  </si>
  <si>
    <t>Total Allocation Amount (this will be the amount transferred to your program approved chartstring)</t>
  </si>
  <si>
    <t>Minimum # of Students</t>
  </si>
  <si>
    <t>Total Program Charge per student</t>
  </si>
  <si>
    <t>SABD / FSTY Course Charge amount per student</t>
  </si>
  <si>
    <t>Any items that are marked in GOLD highlight (these indicate a change has been made by OGE/VPI)</t>
  </si>
  <si>
    <t>Complete Spending &amp; Purchasing Plan (Budget template Columns R - AH)</t>
  </si>
  <si>
    <t>Fund 10500 planned expenses should not exceed total allocation (other fund types should be used for these expenses)</t>
  </si>
  <si>
    <t>Fund 14100 planned expenses should not exceed total program charge funding expected</t>
  </si>
  <si>
    <t>Review applicable policies to ensure each budgeted expense is being paid for using the most appropriate method</t>
  </si>
  <si>
    <t>If utilizing Petty Cash: Send completed Spending &amp; Purchasing Plan to OGE/VPI</t>
  </si>
  <si>
    <t>Establish your program's anticipated revenue and expenses in FMS</t>
  </si>
  <si>
    <t>Calcualted as: # of students x Total Program Charge</t>
  </si>
  <si>
    <t>Make appropriate budget journal entries in FMS - for step by step instructions see the Online Financial Manual or the OneSource Training Library Tutorials</t>
  </si>
  <si>
    <t>4) After OGE/VPI Review</t>
  </si>
  <si>
    <r>
      <rPr>
        <b/>
        <u/>
        <sz val="11"/>
        <color rgb="FFC00000"/>
        <rFont val="Calibri"/>
        <family val="2"/>
        <scheme val="minor"/>
      </rPr>
      <t>Program Directors</t>
    </r>
    <r>
      <rPr>
        <b/>
        <sz val="11"/>
        <color rgb="FFC00000"/>
        <rFont val="Calibri"/>
        <family val="2"/>
        <scheme val="minor"/>
      </rPr>
      <t xml:space="preserve"> (PD) should work with their departmental or unit </t>
    </r>
    <r>
      <rPr>
        <b/>
        <u/>
        <sz val="11"/>
        <color rgb="FFC00000"/>
        <rFont val="Calibri"/>
        <family val="2"/>
        <scheme val="minor"/>
      </rPr>
      <t>Business Managers</t>
    </r>
    <r>
      <rPr>
        <b/>
        <sz val="11"/>
        <color rgb="FFC00000"/>
        <rFont val="Calibri"/>
        <family val="2"/>
        <scheme val="minor"/>
      </rPr>
      <t xml:space="preserve"> (BM) and </t>
    </r>
    <r>
      <rPr>
        <b/>
        <u/>
        <sz val="11"/>
        <color rgb="FFC00000"/>
        <rFont val="Calibri"/>
        <family val="2"/>
        <scheme val="minor"/>
      </rPr>
      <t>Chief Business Officers</t>
    </r>
    <r>
      <rPr>
        <b/>
        <sz val="11"/>
        <color rgb="FFC00000"/>
        <rFont val="Calibri"/>
        <family val="2"/>
        <scheme val="minor"/>
      </rPr>
      <t xml:space="preserve"> (CBO) to complete the worksheets contained in this template. </t>
    </r>
  </si>
  <si>
    <t>Fall 2023</t>
  </si>
  <si>
    <t>Spring 2024</t>
  </si>
  <si>
    <t>Maymester 2024</t>
  </si>
  <si>
    <t>Summer 2024</t>
  </si>
  <si>
    <t>New Program Proposal - Fall 2024</t>
  </si>
  <si>
    <t>New Program Proposal - Spring 2025</t>
  </si>
  <si>
    <t>New Program Proposal - Maymester 2025</t>
  </si>
  <si>
    <t>New Program Proposal - Summer 2025</t>
  </si>
  <si>
    <t>UGA Study Away Budget Template for FY24 Programs - Faculty 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</si>
</sst>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2]\ * #,##0.00_);_([$€-2]\ * \(#,##0.00\);_([$€-2]\ * &quot;-&quot;??_);_(@_)"/>
    <numFmt numFmtId="165" formatCode="_(&quot;$&quot;* #,##0_);_(&quot;$&quot;* \(#,##0\);_(&quot;$&quot;* &quot;-&quot;??_);_(@_)"/>
    <numFmt numFmtId="166" formatCode="_(&quot;$&quot;* #,##0.00000_);_(&quot;$&quot;* \(#,##0.00000\);_(&quot;$&quot;*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24"/>
      <color theme="4" tint="-0.249977111117893"/>
      <name val="Calibri"/>
      <family val="2"/>
      <scheme val="minor"/>
    </font>
    <font>
      <b/>
      <sz val="9"/>
      <color theme="1"/>
      <name val="Calibri"/>
      <family val="2"/>
      <scheme val="minor"/>
    </font>
    <font>
      <b/>
      <sz val="9"/>
      <name val="Calibri"/>
      <family val="2"/>
      <scheme val="minor"/>
    </font>
    <font>
      <b/>
      <sz val="14"/>
      <color theme="1"/>
      <name val="Calibri"/>
      <family val="2"/>
      <scheme val="minor"/>
    </font>
    <font>
      <b/>
      <sz val="22"/>
      <name val="Calibri"/>
      <family val="2"/>
      <scheme val="minor"/>
    </font>
    <font>
      <b/>
      <sz val="11"/>
      <name val="Calibri"/>
      <family val="2"/>
      <scheme val="minor"/>
    </font>
    <font>
      <sz val="14"/>
      <color theme="1"/>
      <name val="Calibri"/>
      <family val="2"/>
      <scheme val="minor"/>
    </font>
    <font>
      <sz val="11"/>
      <name val="Calibri"/>
      <family val="2"/>
      <scheme val="minor"/>
    </font>
    <font>
      <u/>
      <sz val="11"/>
      <color theme="1"/>
      <name val="Calibri"/>
      <family val="2"/>
      <scheme val="minor"/>
    </font>
    <font>
      <b/>
      <u/>
      <sz val="11"/>
      <color theme="1"/>
      <name val="Calibri"/>
      <family val="2"/>
      <scheme val="minor"/>
    </font>
    <font>
      <sz val="11"/>
      <color theme="0"/>
      <name val="Calibri"/>
      <family val="2"/>
      <scheme val="minor"/>
    </font>
    <font>
      <b/>
      <sz val="11"/>
      <color rgb="FFC00000"/>
      <name val="Calibri"/>
      <family val="2"/>
      <scheme val="minor"/>
    </font>
    <font>
      <sz val="11"/>
      <color rgb="FFC00000"/>
      <name val="Calibri"/>
      <family val="2"/>
      <scheme val="minor"/>
    </font>
    <font>
      <b/>
      <sz val="20"/>
      <color rgb="FFC00000"/>
      <name val="Calibri"/>
      <family val="2"/>
      <scheme val="minor"/>
    </font>
    <font>
      <b/>
      <u/>
      <sz val="11"/>
      <color rgb="FFC00000"/>
      <name val="Calibri"/>
      <family val="2"/>
      <scheme val="minor"/>
    </font>
    <font>
      <b/>
      <sz val="12"/>
      <color theme="1"/>
      <name val="Calibri"/>
      <family val="2"/>
      <scheme val="minor"/>
    </font>
    <font>
      <b/>
      <u/>
      <sz val="20"/>
      <color theme="4"/>
      <name val="Calibri"/>
      <family val="2"/>
      <scheme val="minor"/>
    </font>
    <font>
      <b/>
      <sz val="22"/>
      <color theme="1"/>
      <name val="Calibri"/>
      <family val="2"/>
      <scheme val="minor"/>
    </font>
    <font>
      <sz val="11"/>
      <color rgb="FF9C5700"/>
      <name val="Calibri"/>
      <family val="2"/>
      <scheme val="minor"/>
    </font>
    <font>
      <b/>
      <sz val="14"/>
      <name val="Calibri"/>
      <family val="2"/>
      <scheme val="minor"/>
    </font>
    <font>
      <sz val="9"/>
      <color rgb="FF000000"/>
      <name val="Tahoma"/>
      <family val="2"/>
    </font>
    <font>
      <sz val="11"/>
      <color rgb="FF3F3F76"/>
      <name val="Calibri"/>
      <family val="2"/>
      <scheme val="minor"/>
    </font>
    <font>
      <b/>
      <sz val="11"/>
      <color rgb="FF3F3F3F"/>
      <name val="Calibri"/>
      <family val="2"/>
      <scheme val="minor"/>
    </font>
    <font>
      <b/>
      <sz val="11"/>
      <color rgb="FFFA7D00"/>
      <name val="Calibri"/>
      <family val="2"/>
      <scheme val="minor"/>
    </font>
    <font>
      <b/>
      <sz val="9"/>
      <color indexed="81"/>
      <name val="Tahoma"/>
      <family val="2"/>
    </font>
    <font>
      <i/>
      <sz val="11"/>
      <color theme="1"/>
      <name val="Calibri"/>
      <family val="2"/>
      <scheme val="minor"/>
    </font>
    <font>
      <b/>
      <i/>
      <u/>
      <sz val="14"/>
      <color theme="1"/>
      <name val="Calibri"/>
      <family val="2"/>
      <scheme val="minor"/>
    </font>
    <font>
      <b/>
      <u/>
      <sz val="14"/>
      <color theme="1"/>
      <name val="Calibri"/>
      <family val="2"/>
      <scheme val="minor"/>
    </font>
    <font>
      <i/>
      <sz val="20"/>
      <color theme="1"/>
      <name val="Calibri"/>
      <family val="2"/>
      <scheme val="minor"/>
    </font>
    <font>
      <i/>
      <sz val="14"/>
      <color theme="1"/>
      <name val="Calibri"/>
      <family val="2"/>
      <scheme val="minor"/>
    </font>
    <font>
      <b/>
      <i/>
      <sz val="11"/>
      <color rgb="FFC00000"/>
      <name val="Calibri"/>
      <family val="2"/>
      <scheme val="minor"/>
    </font>
    <font>
      <b/>
      <u/>
      <sz val="11"/>
      <color theme="10"/>
      <name val="Calibri"/>
      <family val="2"/>
      <scheme val="minor"/>
    </font>
    <font>
      <b/>
      <u/>
      <sz val="11"/>
      <color theme="4"/>
      <name val="Calibri"/>
      <family val="2"/>
      <scheme val="minor"/>
    </font>
    <font>
      <i/>
      <sz val="11"/>
      <name val="Calibri"/>
      <family val="2"/>
      <scheme val="minor"/>
    </font>
    <font>
      <b/>
      <sz val="11"/>
      <name val="Arial"/>
      <family val="2"/>
    </font>
    <font>
      <b/>
      <i/>
      <sz val="14"/>
      <color theme="1"/>
      <name val="Calibri"/>
      <family val="2"/>
      <scheme val="minor"/>
    </font>
    <font>
      <b/>
      <u/>
      <sz val="22"/>
      <color theme="1"/>
      <name val="Calibri"/>
      <family val="2"/>
      <scheme val="minor"/>
    </font>
    <font>
      <sz val="11"/>
      <color theme="1"/>
      <name val="Calibri"/>
      <family val="2"/>
    </font>
    <font>
      <u/>
      <sz val="11"/>
      <color theme="1"/>
      <name val="Calibri"/>
      <family val="2"/>
    </font>
    <font>
      <u/>
      <sz val="9.35"/>
      <color theme="1"/>
      <name val="Calibri"/>
      <family val="2"/>
    </font>
    <font>
      <sz val="11"/>
      <color rgb="FFC00000"/>
      <name val="Calibri"/>
      <family val="2"/>
    </font>
    <font>
      <sz val="11"/>
      <color rgb="FF000000"/>
      <name val="Calibri"/>
      <family val="2"/>
      <scheme val="minor"/>
    </font>
    <font>
      <b/>
      <sz val="11"/>
      <color rgb="FF000000"/>
      <name val="Calibri"/>
      <family val="2"/>
      <scheme val="minor"/>
    </font>
    <font>
      <u/>
      <sz val="14"/>
      <color theme="10"/>
      <name val="Calibri"/>
      <family val="2"/>
      <scheme val="minor"/>
    </font>
  </fonts>
  <fills count="35">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gray0625">
        <fgColor theme="0" tint="-0.24994659260841701"/>
        <bgColor rgb="FFFFFFCC"/>
      </patternFill>
    </fill>
    <fill>
      <patternFill patternType="gray0625">
        <fgColor theme="0" tint="-0.24994659260841701"/>
        <bgColor indexed="65"/>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CCCFF"/>
        <bgColor indexed="64"/>
      </patternFill>
    </fill>
    <fill>
      <patternFill patternType="solid">
        <fgColor theme="9" tint="0.39997558519241921"/>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theme="5" tint="0.39997558519241921"/>
        <bgColor indexed="65"/>
      </patternFill>
    </fill>
    <fill>
      <patternFill patternType="solid">
        <fgColor theme="4"/>
      </patternFill>
    </fill>
    <fill>
      <patternFill patternType="solid">
        <fgColor theme="8"/>
      </patternFill>
    </fill>
    <fill>
      <patternFill patternType="solid">
        <fgColor theme="0" tint="-0.34998626667073579"/>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rgb="FFA9D08E"/>
        <bgColor indexed="64"/>
      </patternFill>
    </fill>
    <fill>
      <patternFill patternType="solid">
        <fgColor rgb="FFE2EFDA"/>
        <bgColor indexed="64"/>
      </patternFill>
    </fill>
    <fill>
      <patternFill patternType="solid">
        <fgColor rgb="FFDDEBF7"/>
        <bgColor indexed="64"/>
      </patternFill>
    </fill>
    <fill>
      <patternFill patternType="solid">
        <fgColor rgb="FFFCE4D6"/>
        <bgColor indexed="64"/>
      </patternFill>
    </fill>
  </fills>
  <borders count="73">
    <border>
      <left/>
      <right/>
      <top/>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bottom/>
      <diagonal/>
    </border>
    <border>
      <left/>
      <right/>
      <top style="medium">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top style="medium">
        <color indexed="64"/>
      </top>
      <bottom/>
      <diagonal/>
    </border>
    <border>
      <left style="thin">
        <color indexed="64"/>
      </left>
      <right/>
      <top/>
      <bottom style="medium">
        <color auto="1"/>
      </bottom>
      <diagonal/>
    </border>
    <border>
      <left/>
      <right style="thin">
        <color indexed="64"/>
      </right>
      <top style="medium">
        <color indexed="64"/>
      </top>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rgb="FF7F7F7F"/>
      </bottom>
      <diagonal/>
    </border>
    <border>
      <left style="thin">
        <color rgb="FF3F3F3F"/>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23" fillId="20" borderId="0" applyNumberFormat="0" applyBorder="0" applyAlignment="0" applyProtection="0"/>
    <xf numFmtId="0" fontId="26" fillId="21" borderId="63" applyNumberFormat="0" applyAlignment="0" applyProtection="0"/>
    <xf numFmtId="0" fontId="27" fillId="22" borderId="64" applyNumberFormat="0" applyAlignment="0" applyProtection="0"/>
    <xf numFmtId="0" fontId="28" fillId="22" borderId="63" applyNumberFormat="0" applyAlignment="0" applyProtection="0"/>
    <xf numFmtId="0" fontId="1"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cellStyleXfs>
  <cellXfs count="654">
    <xf numFmtId="0" fontId="0" fillId="0" borderId="0" xfId="0"/>
    <xf numFmtId="0" fontId="0" fillId="0" borderId="0" xfId="0" applyProtection="1">
      <protection locked="0"/>
    </xf>
    <xf numFmtId="0" fontId="11" fillId="0" borderId="0" xfId="0" applyFont="1" applyProtection="1">
      <protection locked="0"/>
    </xf>
    <xf numFmtId="0" fontId="0" fillId="2" borderId="15" xfId="0" applyFill="1" applyBorder="1" applyAlignment="1" applyProtection="1">
      <alignment horizontal="center"/>
      <protection locked="0"/>
    </xf>
    <xf numFmtId="0" fontId="4" fillId="0" borderId="0" xfId="0" applyFont="1" applyProtection="1">
      <protection locked="0"/>
    </xf>
    <xf numFmtId="0" fontId="6" fillId="0" borderId="0" xfId="0" applyFont="1" applyProtection="1">
      <protection locked="0"/>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44" fontId="0" fillId="0" borderId="0" xfId="0" applyNumberFormat="1" applyProtection="1">
      <protection locked="0"/>
    </xf>
    <xf numFmtId="44" fontId="6" fillId="17" borderId="0" xfId="0" applyNumberFormat="1" applyFont="1" applyFill="1" applyAlignment="1" applyProtection="1">
      <alignment vertical="center"/>
      <protection locked="0"/>
    </xf>
    <xf numFmtId="44" fontId="6" fillId="17" borderId="0" xfId="0" applyNumberFormat="1" applyFont="1" applyFill="1" applyProtection="1">
      <protection locked="0"/>
    </xf>
    <xf numFmtId="44" fontId="4" fillId="17" borderId="0" xfId="0" applyNumberFormat="1" applyFont="1" applyFill="1" applyProtection="1">
      <protection locked="0"/>
    </xf>
    <xf numFmtId="44" fontId="0" fillId="2" borderId="10" xfId="0" applyNumberFormat="1" applyFill="1" applyBorder="1" applyAlignment="1" applyProtection="1">
      <alignment vertical="center"/>
      <protection locked="0"/>
    </xf>
    <xf numFmtId="44" fontId="0" fillId="0" borderId="0" xfId="0" applyNumberFormat="1" applyAlignment="1" applyProtection="1">
      <alignment vertical="center"/>
      <protection locked="0"/>
    </xf>
    <xf numFmtId="0" fontId="0" fillId="0" borderId="0" xfId="0" applyAlignment="1" applyProtection="1">
      <alignment vertical="center"/>
      <protection locked="0"/>
    </xf>
    <xf numFmtId="44" fontId="0" fillId="2" borderId="6" xfId="0" applyNumberFormat="1" applyFill="1" applyBorder="1" applyAlignment="1" applyProtection="1">
      <alignment vertical="center"/>
      <protection locked="0"/>
    </xf>
    <xf numFmtId="44" fontId="2" fillId="2" borderId="10" xfId="0" applyNumberFormat="1" applyFont="1" applyFill="1" applyBorder="1" applyAlignment="1" applyProtection="1">
      <alignment vertical="center"/>
      <protection locked="0"/>
    </xf>
    <xf numFmtId="44" fontId="2" fillId="2" borderId="18" xfId="0" applyNumberFormat="1" applyFont="1" applyFill="1" applyBorder="1" applyAlignment="1" applyProtection="1">
      <alignment vertical="center"/>
      <protection locked="0"/>
    </xf>
    <xf numFmtId="0" fontId="0" fillId="0" borderId="0" xfId="0" applyAlignment="1" applyProtection="1">
      <alignment horizontal="left"/>
      <protection locked="0"/>
    </xf>
    <xf numFmtId="0" fontId="0" fillId="0" borderId="0" xfId="0" applyAlignment="1" applyProtection="1">
      <alignment horizontal="left" vertical="center"/>
      <protection locked="0"/>
    </xf>
    <xf numFmtId="44" fontId="4" fillId="26" borderId="0" xfId="0" applyNumberFormat="1" applyFont="1" applyFill="1" applyProtection="1">
      <protection locked="0"/>
    </xf>
    <xf numFmtId="0" fontId="6" fillId="17" borderId="49" xfId="0" applyFont="1" applyFill="1" applyBorder="1" applyAlignment="1" applyProtection="1">
      <alignment horizontal="left" vertical="center" wrapText="1"/>
      <protection locked="0"/>
    </xf>
    <xf numFmtId="0" fontId="4" fillId="17" borderId="49" xfId="0" applyFont="1" applyFill="1" applyBorder="1" applyAlignment="1" applyProtection="1">
      <alignment horizontal="left" vertical="center"/>
      <protection locked="0"/>
    </xf>
    <xf numFmtId="0" fontId="6" fillId="17" borderId="49" xfId="0" applyFont="1" applyFill="1" applyBorder="1" applyAlignment="1" applyProtection="1">
      <alignment horizontal="left" vertical="center"/>
      <protection locked="0"/>
    </xf>
    <xf numFmtId="0" fontId="4" fillId="26" borderId="49" xfId="0" applyFont="1" applyFill="1" applyBorder="1" applyAlignment="1" applyProtection="1">
      <alignment horizontal="left" vertical="center"/>
      <protection locked="0"/>
    </xf>
    <xf numFmtId="0" fontId="0" fillId="0" borderId="41" xfId="0" applyBorder="1" applyProtection="1">
      <protection locked="0"/>
    </xf>
    <xf numFmtId="0" fontId="2" fillId="0" borderId="31" xfId="0" applyFont="1" applyBorder="1" applyAlignment="1" applyProtection="1">
      <alignment horizontal="center"/>
      <protection locked="0"/>
    </xf>
    <xf numFmtId="44" fontId="27" fillId="0" borderId="70" xfId="6" applyNumberFormat="1" applyFill="1" applyBorder="1" applyAlignment="1" applyProtection="1">
      <alignment vertical="center"/>
    </xf>
    <xf numFmtId="0" fontId="6" fillId="17" borderId="49" xfId="0" applyFont="1" applyFill="1" applyBorder="1" applyAlignment="1" applyProtection="1">
      <alignment vertical="center"/>
      <protection locked="0"/>
    </xf>
    <xf numFmtId="44" fontId="4" fillId="0" borderId="0" xfId="0" applyNumberFormat="1" applyFont="1" applyProtection="1">
      <protection locked="0"/>
    </xf>
    <xf numFmtId="165" fontId="0" fillId="0" borderId="0" xfId="1" applyNumberFormat="1" applyFont="1" applyFill="1" applyBorder="1" applyAlignment="1" applyProtection="1">
      <alignment vertical="center"/>
      <protection locked="0"/>
    </xf>
    <xf numFmtId="0" fontId="4" fillId="0" borderId="49" xfId="0" applyFont="1" applyBorder="1" applyAlignment="1" applyProtection="1">
      <alignment horizontal="left"/>
      <protection locked="0"/>
    </xf>
    <xf numFmtId="0" fontId="2" fillId="0" borderId="42" xfId="0" applyFont="1" applyBorder="1" applyAlignment="1" applyProtection="1">
      <alignment horizontal="center"/>
      <protection locked="0"/>
    </xf>
    <xf numFmtId="0" fontId="2" fillId="0" borderId="0" xfId="0" applyFont="1" applyAlignment="1" applyProtection="1">
      <alignment horizontal="center"/>
      <protection locked="0"/>
    </xf>
    <xf numFmtId="0" fontId="10" fillId="2" borderId="30" xfId="9" applyFont="1" applyFill="1" applyBorder="1" applyAlignment="1" applyProtection="1">
      <alignment horizontal="center" vertical="center"/>
      <protection locked="0"/>
    </xf>
    <xf numFmtId="14" fontId="12" fillId="2" borderId="15" xfId="0" applyNumberFormat="1" applyFont="1" applyFill="1" applyBorder="1" applyProtection="1">
      <protection locked="0"/>
    </xf>
    <xf numFmtId="0" fontId="0" fillId="0" borderId="15" xfId="0" applyBorder="1" applyAlignment="1" applyProtection="1">
      <alignment horizontal="center"/>
      <protection locked="0"/>
    </xf>
    <xf numFmtId="166" fontId="0" fillId="2" borderId="15" xfId="1" applyNumberFormat="1" applyFont="1" applyFill="1" applyBorder="1" applyAlignment="1" applyProtection="1">
      <alignment horizontal="center"/>
      <protection locked="0"/>
    </xf>
    <xf numFmtId="44" fontId="10" fillId="0" borderId="15" xfId="7" applyNumberFormat="1" applyFont="1" applyFill="1" applyBorder="1" applyAlignment="1" applyProtection="1">
      <alignment vertical="center"/>
    </xf>
    <xf numFmtId="44" fontId="10" fillId="4" borderId="15" xfId="6" applyNumberFormat="1" applyFont="1" applyFill="1" applyBorder="1" applyAlignment="1" applyProtection="1">
      <alignment vertical="center"/>
    </xf>
    <xf numFmtId="44" fontId="10" fillId="4" borderId="15" xfId="7" applyNumberFormat="1" applyFont="1" applyFill="1" applyBorder="1" applyAlignment="1" applyProtection="1">
      <alignment vertical="center"/>
    </xf>
    <xf numFmtId="44" fontId="26" fillId="2" borderId="15" xfId="5" applyNumberFormat="1" applyFill="1" applyBorder="1" applyAlignment="1" applyProtection="1">
      <alignment vertical="center"/>
      <protection locked="0"/>
    </xf>
    <xf numFmtId="44" fontId="0" fillId="2" borderId="15" xfId="1" applyFont="1" applyFill="1" applyBorder="1" applyAlignment="1" applyProtection="1">
      <alignment vertical="center"/>
      <protection locked="0"/>
    </xf>
    <xf numFmtId="44" fontId="0" fillId="0" borderId="25" xfId="0" applyNumberFormat="1" applyBorder="1" applyAlignment="1" applyProtection="1">
      <alignment vertical="center"/>
      <protection locked="0"/>
    </xf>
    <xf numFmtId="44" fontId="0" fillId="0" borderId="15" xfId="0" applyNumberFormat="1" applyBorder="1" applyAlignment="1" applyProtection="1">
      <alignment vertical="center"/>
      <protection locked="0"/>
    </xf>
    <xf numFmtId="44" fontId="0" fillId="0" borderId="26" xfId="0" applyNumberFormat="1" applyBorder="1" applyAlignment="1" applyProtection="1">
      <alignment vertical="center"/>
      <protection locked="0"/>
    </xf>
    <xf numFmtId="44" fontId="0" fillId="26" borderId="15" xfId="0" applyNumberFormat="1" applyFill="1" applyBorder="1" applyAlignment="1" applyProtection="1">
      <alignment vertical="center"/>
      <protection locked="0"/>
    </xf>
    <xf numFmtId="44" fontId="0" fillId="26" borderId="26" xfId="0" applyNumberFormat="1" applyFill="1" applyBorder="1" applyAlignment="1" applyProtection="1">
      <alignment vertical="center"/>
      <protection locked="0"/>
    </xf>
    <xf numFmtId="0" fontId="0" fillId="0" borderId="13" xfId="0" applyBorder="1" applyAlignment="1" applyProtection="1">
      <alignment horizontal="left" vertical="center"/>
      <protection locked="0"/>
    </xf>
    <xf numFmtId="44" fontId="2" fillId="17" borderId="32" xfId="0" applyNumberFormat="1" applyFont="1" applyFill="1" applyBorder="1" applyAlignment="1" applyProtection="1">
      <alignment vertical="center"/>
      <protection locked="0"/>
    </xf>
    <xf numFmtId="44" fontId="2" fillId="17" borderId="0" xfId="0" applyNumberFormat="1" applyFont="1" applyFill="1" applyAlignment="1" applyProtection="1">
      <alignment vertical="center"/>
      <protection locked="0"/>
    </xf>
    <xf numFmtId="0" fontId="2" fillId="17" borderId="62" xfId="0" applyFont="1" applyFill="1" applyBorder="1" applyAlignment="1" applyProtection="1">
      <alignment vertical="center"/>
      <protection locked="0"/>
    </xf>
    <xf numFmtId="0" fontId="2" fillId="0" borderId="0" xfId="0" applyFont="1" applyAlignment="1" applyProtection="1">
      <alignment vertical="center"/>
      <protection locked="0"/>
    </xf>
    <xf numFmtId="0" fontId="1" fillId="0" borderId="5" xfId="0" applyFont="1" applyBorder="1" applyProtection="1">
      <protection locked="0"/>
    </xf>
    <xf numFmtId="0" fontId="1" fillId="0" borderId="15" xfId="0" applyFont="1" applyBorder="1" applyAlignment="1" applyProtection="1">
      <alignment horizontal="center"/>
      <protection locked="0"/>
    </xf>
    <xf numFmtId="0" fontId="1" fillId="0" borderId="26" xfId="0" applyFont="1" applyBorder="1" applyProtection="1">
      <protection locked="0"/>
    </xf>
    <xf numFmtId="0" fontId="1" fillId="0" borderId="6" xfId="0" applyFont="1" applyBorder="1" applyProtection="1">
      <protection locked="0"/>
    </xf>
    <xf numFmtId="0" fontId="1" fillId="0" borderId="0" xfId="0" applyFont="1" applyProtection="1">
      <protection locked="0"/>
    </xf>
    <xf numFmtId="0" fontId="1" fillId="0" borderId="0" xfId="0" applyFont="1" applyAlignment="1" applyProtection="1">
      <alignment vertical="center"/>
      <protection locked="0"/>
    </xf>
    <xf numFmtId="44" fontId="1" fillId="0" borderId="0" xfId="0" applyNumberFormat="1" applyFont="1" applyProtection="1">
      <protection locked="0"/>
    </xf>
    <xf numFmtId="44" fontId="1" fillId="0" borderId="6" xfId="0" applyNumberFormat="1" applyFont="1" applyBorder="1" applyAlignment="1" applyProtection="1">
      <alignment vertical="center"/>
      <protection locked="0"/>
    </xf>
    <xf numFmtId="44" fontId="1" fillId="0" borderId="0" xfId="0" applyNumberFormat="1" applyFont="1" applyAlignment="1" applyProtection="1">
      <alignment vertical="center"/>
      <protection locked="0"/>
    </xf>
    <xf numFmtId="0" fontId="1" fillId="0" borderId="49" xfId="0" applyFont="1" applyBorder="1" applyAlignment="1" applyProtection="1">
      <alignment horizontal="left" vertical="center"/>
      <protection locked="0"/>
    </xf>
    <xf numFmtId="0" fontId="2" fillId="0" borderId="15" xfId="1" applyNumberFormat="1" applyFont="1" applyFill="1" applyBorder="1" applyAlignment="1" applyProtection="1">
      <alignment horizontal="center" vertical="center"/>
      <protection locked="0"/>
    </xf>
    <xf numFmtId="0" fontId="2" fillId="2" borderId="15" xfId="1" applyNumberFormat="1" applyFont="1" applyFill="1" applyBorder="1" applyAlignment="1" applyProtection="1">
      <alignment horizontal="center" vertical="center"/>
      <protection locked="0"/>
    </xf>
    <xf numFmtId="0" fontId="1" fillId="0" borderId="16" xfId="0" applyFont="1" applyBorder="1" applyAlignment="1" applyProtection="1">
      <alignment vertical="center"/>
      <protection locked="0"/>
    </xf>
    <xf numFmtId="0" fontId="1" fillId="0" borderId="17" xfId="0" applyFont="1" applyBorder="1" applyAlignment="1" applyProtection="1">
      <alignment horizontal="center" vertical="center"/>
      <protection locked="0"/>
    </xf>
    <xf numFmtId="0" fontId="1" fillId="0" borderId="22" xfId="0" applyFont="1" applyBorder="1" applyAlignment="1" applyProtection="1">
      <alignment vertical="center"/>
      <protection locked="0"/>
    </xf>
    <xf numFmtId="0" fontId="1" fillId="0" borderId="18" xfId="0" applyFont="1" applyBorder="1" applyAlignment="1" applyProtection="1">
      <alignment vertical="center"/>
      <protection locked="0"/>
    </xf>
    <xf numFmtId="44" fontId="1" fillId="0" borderId="18" xfId="0" applyNumberFormat="1" applyFont="1" applyBorder="1" applyAlignment="1" applyProtection="1">
      <alignment vertical="center"/>
      <protection locked="0"/>
    </xf>
    <xf numFmtId="0" fontId="1" fillId="0" borderId="49" xfId="0" applyFont="1" applyBorder="1" applyAlignment="1" applyProtection="1">
      <alignment vertical="center"/>
      <protection locked="0"/>
    </xf>
    <xf numFmtId="0" fontId="1" fillId="0" borderId="15" xfId="1" applyNumberFormat="1" applyFont="1" applyFill="1" applyBorder="1" applyAlignment="1" applyProtection="1">
      <alignment horizontal="center" vertical="center"/>
      <protection locked="0"/>
    </xf>
    <xf numFmtId="0" fontId="1" fillId="2" borderId="15" xfId="1" applyNumberFormat="1" applyFont="1" applyFill="1" applyBorder="1" applyAlignment="1" applyProtection="1">
      <alignment horizontal="center" vertical="center"/>
      <protection locked="0"/>
    </xf>
    <xf numFmtId="0" fontId="2" fillId="19" borderId="2" xfId="0" applyFont="1" applyFill="1" applyBorder="1" applyAlignment="1" applyProtection="1">
      <alignment horizontal="left" vertical="center"/>
      <protection locked="0"/>
    </xf>
    <xf numFmtId="14" fontId="1" fillId="2" borderId="15" xfId="1" applyNumberFormat="1" applyFont="1" applyFill="1" applyBorder="1" applyAlignment="1" applyProtection="1">
      <alignment horizontal="center" vertical="center"/>
      <protection locked="0"/>
    </xf>
    <xf numFmtId="14" fontId="1" fillId="0" borderId="15" xfId="1" applyNumberFormat="1" applyFont="1" applyFill="1" applyBorder="1" applyAlignment="1" applyProtection="1">
      <alignment horizontal="center" vertical="center"/>
      <protection locked="0"/>
    </xf>
    <xf numFmtId="44" fontId="1" fillId="2" borderId="15" xfId="1" applyFont="1" applyFill="1" applyBorder="1" applyAlignment="1" applyProtection="1">
      <alignment vertical="center"/>
      <protection locked="0"/>
    </xf>
    <xf numFmtId="0" fontId="2" fillId="26" borderId="0" xfId="0" applyFont="1" applyFill="1" applyAlignment="1" applyProtection="1">
      <alignment horizontal="center" vertical="center" wrapText="1"/>
      <protection locked="0"/>
    </xf>
    <xf numFmtId="0" fontId="2" fillId="26" borderId="0" xfId="0" applyFont="1" applyFill="1" applyAlignment="1" applyProtection="1">
      <alignment horizontal="center" vertical="top" wrapText="1"/>
      <protection locked="0"/>
    </xf>
    <xf numFmtId="0" fontId="1" fillId="0" borderId="15" xfId="1" applyNumberFormat="1" applyFont="1" applyFill="1" applyBorder="1" applyAlignment="1" applyProtection="1">
      <alignment vertical="center"/>
      <protection locked="0"/>
    </xf>
    <xf numFmtId="44" fontId="12" fillId="2" borderId="15" xfId="7" applyNumberFormat="1" applyFont="1" applyFill="1" applyBorder="1" applyAlignment="1" applyProtection="1">
      <alignment vertical="center"/>
      <protection locked="0"/>
    </xf>
    <xf numFmtId="44" fontId="1" fillId="0" borderId="25" xfId="0" applyNumberFormat="1" applyFont="1" applyBorder="1" applyAlignment="1" applyProtection="1">
      <alignment vertical="center"/>
      <protection locked="0"/>
    </xf>
    <xf numFmtId="44" fontId="1" fillId="0" borderId="15" xfId="0" applyNumberFormat="1" applyFont="1" applyBorder="1" applyAlignment="1" applyProtection="1">
      <alignment vertical="center"/>
      <protection locked="0"/>
    </xf>
    <xf numFmtId="44" fontId="1" fillId="17" borderId="15" xfId="0" applyNumberFormat="1" applyFont="1" applyFill="1" applyBorder="1" applyAlignment="1" applyProtection="1">
      <alignment horizontal="center" vertical="center"/>
      <protection locked="0"/>
    </xf>
    <xf numFmtId="44" fontId="1" fillId="17" borderId="26" xfId="0" applyNumberFormat="1" applyFont="1" applyFill="1" applyBorder="1" applyAlignment="1" applyProtection="1">
      <alignment horizontal="center" vertical="center"/>
      <protection locked="0"/>
    </xf>
    <xf numFmtId="44" fontId="1" fillId="0" borderId="26" xfId="0" applyNumberFormat="1" applyFont="1" applyBorder="1" applyAlignment="1" applyProtection="1">
      <alignment vertical="center"/>
      <protection locked="0"/>
    </xf>
    <xf numFmtId="44" fontId="1" fillId="26" borderId="25" xfId="0" applyNumberFormat="1" applyFont="1" applyFill="1" applyBorder="1" applyAlignment="1" applyProtection="1">
      <alignment vertical="center"/>
      <protection locked="0"/>
    </xf>
    <xf numFmtId="44" fontId="1" fillId="26" borderId="15" xfId="0" applyNumberFormat="1" applyFont="1" applyFill="1" applyBorder="1" applyAlignment="1" applyProtection="1">
      <alignment vertical="center"/>
      <protection locked="0"/>
    </xf>
    <xf numFmtId="44" fontId="1" fillId="26" borderId="26" xfId="0" applyNumberFormat="1" applyFont="1" applyFill="1" applyBorder="1" applyAlignment="1" applyProtection="1">
      <alignment vertical="center"/>
      <protection locked="0"/>
    </xf>
    <xf numFmtId="0" fontId="1" fillId="0" borderId="68" xfId="0" applyFont="1" applyBorder="1" applyAlignment="1" applyProtection="1">
      <alignment horizontal="left" vertical="center"/>
      <protection locked="0"/>
    </xf>
    <xf numFmtId="0" fontId="2" fillId="17" borderId="49" xfId="0" applyFont="1" applyFill="1" applyBorder="1" applyAlignment="1" applyProtection="1">
      <alignment horizontal="left" vertical="center" wrapText="1"/>
      <protection locked="0"/>
    </xf>
    <xf numFmtId="44" fontId="2" fillId="17" borderId="39" xfId="0" applyNumberFormat="1" applyFont="1" applyFill="1" applyBorder="1" applyAlignment="1" applyProtection="1">
      <alignment vertical="center"/>
      <protection locked="0"/>
    </xf>
    <xf numFmtId="0" fontId="2" fillId="17" borderId="68" xfId="0" applyFont="1" applyFill="1" applyBorder="1" applyAlignment="1" applyProtection="1">
      <alignment vertical="center"/>
      <protection locked="0"/>
    </xf>
    <xf numFmtId="0" fontId="1" fillId="0" borderId="13" xfId="0" applyFont="1" applyBorder="1" applyAlignment="1" applyProtection="1">
      <alignment horizontal="left" vertical="center"/>
      <protection locked="0"/>
    </xf>
    <xf numFmtId="44" fontId="10" fillId="4" borderId="15" xfId="1" applyFont="1" applyFill="1" applyBorder="1" applyAlignment="1" applyProtection="1">
      <alignment vertical="center"/>
    </xf>
    <xf numFmtId="0" fontId="2" fillId="17" borderId="62" xfId="0" applyFont="1" applyFill="1" applyBorder="1" applyAlignment="1" applyProtection="1">
      <alignment horizontal="left" vertical="center"/>
      <protection locked="0"/>
    </xf>
    <xf numFmtId="44" fontId="2" fillId="17" borderId="0" xfId="0" applyNumberFormat="1" applyFont="1" applyFill="1" applyProtection="1">
      <protection locked="0"/>
    </xf>
    <xf numFmtId="0" fontId="2" fillId="17" borderId="49" xfId="0" applyFont="1" applyFill="1" applyBorder="1" applyAlignment="1" applyProtection="1">
      <alignment horizontal="left" vertical="center"/>
      <protection locked="0"/>
    </xf>
    <xf numFmtId="0" fontId="2" fillId="0" borderId="0" xfId="0" applyFont="1" applyProtection="1">
      <protection locked="0"/>
    </xf>
    <xf numFmtId="43" fontId="1" fillId="2" borderId="15" xfId="1" applyNumberFormat="1" applyFont="1" applyFill="1" applyBorder="1" applyAlignment="1" applyProtection="1">
      <alignment vertical="center"/>
      <protection locked="0"/>
    </xf>
    <xf numFmtId="44" fontId="1" fillId="0" borderId="23" xfId="0" applyNumberFormat="1" applyFont="1" applyBorder="1" applyAlignment="1" applyProtection="1">
      <alignment vertical="center"/>
      <protection locked="0"/>
    </xf>
    <xf numFmtId="44" fontId="1" fillId="0" borderId="31" xfId="0" applyNumberFormat="1" applyFont="1" applyBorder="1" applyAlignment="1" applyProtection="1">
      <alignment vertical="center"/>
      <protection locked="0"/>
    </xf>
    <xf numFmtId="44" fontId="1" fillId="0" borderId="24" xfId="0" applyNumberFormat="1" applyFont="1" applyBorder="1" applyAlignment="1" applyProtection="1">
      <alignment vertical="center"/>
      <protection locked="0"/>
    </xf>
    <xf numFmtId="1" fontId="1" fillId="0" borderId="15" xfId="0" applyNumberFormat="1" applyFont="1" applyBorder="1" applyAlignment="1" applyProtection="1">
      <alignment horizontal="center" vertical="center"/>
      <protection locked="0"/>
    </xf>
    <xf numFmtId="1" fontId="1" fillId="2" borderId="15" xfId="0" applyNumberFormat="1" applyFont="1" applyFill="1" applyBorder="1" applyAlignment="1" applyProtection="1">
      <alignment horizontal="center" vertical="center"/>
      <protection locked="0"/>
    </xf>
    <xf numFmtId="44" fontId="1" fillId="0" borderId="28" xfId="0" applyNumberFormat="1" applyFont="1" applyBorder="1" applyAlignment="1" applyProtection="1">
      <alignment vertical="center"/>
      <protection locked="0"/>
    </xf>
    <xf numFmtId="44" fontId="1" fillId="0" borderId="30" xfId="0" applyNumberFormat="1" applyFont="1" applyBorder="1" applyAlignment="1" applyProtection="1">
      <alignment vertical="center"/>
      <protection locked="0"/>
    </xf>
    <xf numFmtId="44" fontId="1" fillId="0" borderId="29" xfId="0" applyNumberFormat="1" applyFont="1" applyBorder="1" applyAlignment="1" applyProtection="1">
      <alignment vertical="center"/>
      <protection locked="0"/>
    </xf>
    <xf numFmtId="44" fontId="27" fillId="5" borderId="15" xfId="6" applyNumberFormat="1" applyFill="1" applyBorder="1" applyAlignment="1" applyProtection="1">
      <alignment vertical="center"/>
    </xf>
    <xf numFmtId="44" fontId="1" fillId="17" borderId="0" xfId="0" applyNumberFormat="1" applyFont="1" applyFill="1" applyAlignment="1" applyProtection="1">
      <alignment vertical="center"/>
      <protection locked="0"/>
    </xf>
    <xf numFmtId="0" fontId="1" fillId="17" borderId="49" xfId="0" applyFont="1" applyFill="1" applyBorder="1" applyAlignment="1" applyProtection="1">
      <alignment horizontal="left" vertical="center"/>
      <protection locked="0"/>
    </xf>
    <xf numFmtId="44" fontId="1" fillId="17" borderId="0" xfId="0" applyNumberFormat="1" applyFont="1" applyFill="1" applyProtection="1">
      <protection locked="0"/>
    </xf>
    <xf numFmtId="0" fontId="1" fillId="2" borderId="15" xfId="0" applyFont="1" applyFill="1" applyBorder="1" applyAlignment="1" applyProtection="1">
      <alignment horizontal="center" vertical="center"/>
      <protection locked="0"/>
    </xf>
    <xf numFmtId="44" fontId="1" fillId="0" borderId="15" xfId="1" applyFont="1" applyFill="1" applyBorder="1" applyAlignment="1" applyProtection="1">
      <alignment vertical="center"/>
    </xf>
    <xf numFmtId="44" fontId="1" fillId="26" borderId="30" xfId="0" applyNumberFormat="1" applyFont="1" applyFill="1" applyBorder="1" applyAlignment="1" applyProtection="1">
      <alignment vertical="center"/>
      <protection locked="0"/>
    </xf>
    <xf numFmtId="44" fontId="1" fillId="26" borderId="29" xfId="0" applyNumberFormat="1" applyFont="1" applyFill="1" applyBorder="1" applyAlignment="1" applyProtection="1">
      <alignment vertical="center"/>
      <protection locked="0"/>
    </xf>
    <xf numFmtId="44" fontId="27" fillId="15" borderId="15" xfId="6" applyNumberFormat="1" applyFill="1" applyBorder="1" applyAlignment="1" applyProtection="1">
      <alignment vertical="center"/>
    </xf>
    <xf numFmtId="0" fontId="1" fillId="17" borderId="62" xfId="0" applyFont="1" applyFill="1" applyBorder="1" applyAlignment="1" applyProtection="1">
      <alignment horizontal="left" vertical="center"/>
      <protection locked="0"/>
    </xf>
    <xf numFmtId="44" fontId="0" fillId="17" borderId="56" xfId="0" applyNumberFormat="1" applyFill="1" applyBorder="1" applyAlignment="1" applyProtection="1">
      <alignment vertical="center"/>
      <protection locked="0"/>
    </xf>
    <xf numFmtId="0" fontId="0" fillId="17" borderId="57" xfId="0" applyFill="1" applyBorder="1" applyAlignment="1" applyProtection="1">
      <alignment horizontal="left" vertical="center"/>
      <protection locked="0"/>
    </xf>
    <xf numFmtId="44" fontId="2" fillId="0" borderId="61" xfId="0" applyNumberFormat="1" applyFont="1" applyBorder="1" applyProtection="1">
      <protection locked="0"/>
    </xf>
    <xf numFmtId="44" fontId="2" fillId="0" borderId="44" xfId="0" applyNumberFormat="1" applyFont="1" applyBorder="1" applyProtection="1">
      <protection locked="0"/>
    </xf>
    <xf numFmtId="44" fontId="2" fillId="0" borderId="45" xfId="0" applyNumberFormat="1" applyFont="1" applyBorder="1" applyProtection="1">
      <protection locked="0"/>
    </xf>
    <xf numFmtId="44" fontId="2" fillId="0" borderId="66" xfId="0" applyNumberFormat="1" applyFont="1" applyBorder="1" applyProtection="1">
      <protection locked="0"/>
    </xf>
    <xf numFmtId="44" fontId="2" fillId="0" borderId="57" xfId="0" applyNumberFormat="1" applyFont="1" applyBorder="1" applyProtection="1">
      <protection locked="0"/>
    </xf>
    <xf numFmtId="44" fontId="2" fillId="0" borderId="56" xfId="0" applyNumberFormat="1" applyFont="1" applyBorder="1" applyProtection="1">
      <protection locked="0"/>
    </xf>
    <xf numFmtId="0" fontId="0" fillId="0" borderId="57" xfId="0" applyBorder="1" applyAlignment="1" applyProtection="1">
      <alignment horizontal="left"/>
      <protection locked="0"/>
    </xf>
    <xf numFmtId="44" fontId="26" fillId="2" borderId="69" xfId="5" applyNumberFormat="1" applyFill="1" applyBorder="1" applyAlignment="1" applyProtection="1">
      <alignment vertical="center"/>
      <protection locked="0"/>
    </xf>
    <xf numFmtId="0" fontId="12" fillId="2" borderId="15" xfId="0" applyFont="1" applyFill="1" applyBorder="1" applyProtection="1">
      <protection locked="0"/>
    </xf>
    <xf numFmtId="44" fontId="10" fillId="10" borderId="15" xfId="7" applyNumberFormat="1" applyFont="1" applyFill="1" applyBorder="1" applyAlignment="1" applyProtection="1">
      <alignment vertical="center"/>
    </xf>
    <xf numFmtId="44" fontId="2" fillId="10" borderId="15" xfId="1" applyFont="1" applyFill="1" applyBorder="1" applyAlignment="1" applyProtection="1">
      <alignment vertical="center"/>
    </xf>
    <xf numFmtId="44" fontId="22" fillId="0" borderId="0" xfId="0" applyNumberFormat="1" applyFont="1" applyAlignment="1" applyProtection="1">
      <alignment vertical="center"/>
      <protection locked="0"/>
    </xf>
    <xf numFmtId="0" fontId="12" fillId="2" borderId="15" xfId="10" applyNumberFormat="1" applyFont="1" applyFill="1" applyBorder="1" applyAlignment="1" applyProtection="1">
      <alignment vertical="center"/>
      <protection locked="0"/>
    </xf>
    <xf numFmtId="0" fontId="15" fillId="0" borderId="15" xfId="10" applyNumberFormat="1" applyFill="1" applyBorder="1" applyAlignment="1" applyProtection="1">
      <alignment vertical="center"/>
      <protection locked="0"/>
    </xf>
    <xf numFmtId="44" fontId="26" fillId="0" borderId="15" xfId="5" applyNumberFormat="1" applyFill="1" applyBorder="1" applyAlignment="1" applyProtection="1">
      <alignment vertical="center"/>
      <protection locked="0"/>
    </xf>
    <xf numFmtId="0" fontId="3" fillId="26" borderId="49" xfId="3" applyFill="1" applyBorder="1" applyAlignment="1" applyProtection="1">
      <alignment horizontal="center" vertical="center" wrapText="1"/>
      <protection locked="0"/>
    </xf>
    <xf numFmtId="44" fontId="28" fillId="0" borderId="15" xfId="7" applyNumberFormat="1" applyFill="1" applyBorder="1" applyAlignment="1" applyProtection="1">
      <alignment vertical="center"/>
      <protection locked="0"/>
    </xf>
    <xf numFmtId="44" fontId="27" fillId="16" borderId="15" xfId="6" applyNumberFormat="1" applyFill="1" applyBorder="1" applyAlignment="1" applyProtection="1">
      <alignment vertical="center"/>
    </xf>
    <xf numFmtId="0" fontId="2" fillId="17" borderId="68" xfId="0" applyFont="1" applyFill="1" applyBorder="1" applyAlignment="1" applyProtection="1">
      <alignment horizontal="left" vertical="center" wrapText="1"/>
      <protection locked="0"/>
    </xf>
    <xf numFmtId="8" fontId="46" fillId="2" borderId="6" xfId="9" applyNumberFormat="1" applyFont="1" applyFill="1" applyBorder="1" applyAlignment="1" applyProtection="1">
      <alignment vertical="center"/>
      <protection locked="0"/>
    </xf>
    <xf numFmtId="44" fontId="0" fillId="0" borderId="10" xfId="0" applyNumberFormat="1" applyBorder="1" applyProtection="1">
      <protection locked="0"/>
    </xf>
    <xf numFmtId="44" fontId="2" fillId="0" borderId="0" xfId="0" applyNumberFormat="1" applyFont="1" applyProtection="1">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44" fontId="10" fillId="0" borderId="51" xfId="7" applyNumberFormat="1" applyFont="1" applyFill="1" applyBorder="1" applyAlignment="1" applyProtection="1">
      <alignment vertical="center"/>
    </xf>
    <xf numFmtId="44" fontId="26" fillId="2" borderId="51" xfId="5" applyNumberFormat="1" applyFill="1" applyBorder="1" applyAlignment="1" applyProtection="1">
      <alignment vertical="center"/>
      <protection locked="0"/>
    </xf>
    <xf numFmtId="44" fontId="1" fillId="2" borderId="51" xfId="1" applyFont="1" applyFill="1" applyBorder="1" applyAlignment="1" applyProtection="1">
      <alignment vertical="center"/>
      <protection locked="0"/>
    </xf>
    <xf numFmtId="44" fontId="26" fillId="2" borderId="25" xfId="5" applyNumberFormat="1" applyFill="1" applyBorder="1" applyAlignment="1" applyProtection="1">
      <alignment vertical="center"/>
      <protection locked="0"/>
    </xf>
    <xf numFmtId="44" fontId="1" fillId="2" borderId="25" xfId="1" applyFont="1" applyFill="1" applyBorder="1" applyAlignment="1" applyProtection="1">
      <alignment vertical="center"/>
      <protection locked="0"/>
    </xf>
    <xf numFmtId="44" fontId="10" fillId="10" borderId="31" xfId="7" applyNumberFormat="1" applyFont="1" applyFill="1" applyBorder="1" applyAlignment="1" applyProtection="1">
      <alignment vertical="center"/>
    </xf>
    <xf numFmtId="0" fontId="0" fillId="2" borderId="15" xfId="0" applyFill="1" applyBorder="1" applyAlignment="1" applyProtection="1">
      <alignment horizontal="center" vertical="center"/>
      <protection locked="0"/>
    </xf>
    <xf numFmtId="0" fontId="12" fillId="2" borderId="15" xfId="0" applyFont="1" applyFill="1" applyBorder="1" applyAlignment="1" applyProtection="1">
      <alignment horizontal="left"/>
      <protection locked="0"/>
    </xf>
    <xf numFmtId="0" fontId="2" fillId="0" borderId="24" xfId="0" applyFont="1" applyBorder="1" applyAlignment="1" applyProtection="1">
      <alignment horizontal="center"/>
      <protection locked="0"/>
    </xf>
    <xf numFmtId="44" fontId="47" fillId="10" borderId="31" xfId="6" applyNumberFormat="1" applyFont="1" applyFill="1" applyBorder="1" applyAlignment="1" applyProtection="1">
      <alignment vertical="center"/>
    </xf>
    <xf numFmtId="0" fontId="9" fillId="0" borderId="0" xfId="0" applyFont="1" applyProtection="1">
      <protection locked="0"/>
    </xf>
    <xf numFmtId="0" fontId="21" fillId="0" borderId="0" xfId="3" applyFont="1" applyAlignment="1" applyProtection="1">
      <protection locked="0"/>
    </xf>
    <xf numFmtId="0" fontId="15" fillId="0" borderId="0" xfId="0" applyFont="1" applyProtection="1">
      <protection locked="0"/>
    </xf>
    <xf numFmtId="0" fontId="10" fillId="0" borderId="15" xfId="0" applyFont="1" applyBorder="1" applyAlignment="1" applyProtection="1">
      <alignment horizontal="center"/>
      <protection locked="0"/>
    </xf>
    <xf numFmtId="0" fontId="2" fillId="0" borderId="51" xfId="0" applyFont="1" applyBorder="1" applyProtection="1">
      <protection locked="0"/>
    </xf>
    <xf numFmtId="0" fontId="0" fillId="0" borderId="0" xfId="0" applyAlignment="1" applyProtection="1">
      <alignment vertical="top" wrapText="1"/>
      <protection locked="0"/>
    </xf>
    <xf numFmtId="0" fontId="0" fillId="0" borderId="15" xfId="0" applyBorder="1" applyProtection="1">
      <protection locked="0"/>
    </xf>
    <xf numFmtId="0" fontId="0" fillId="0" borderId="15" xfId="0" applyBorder="1" applyAlignment="1" applyProtection="1">
      <alignment horizontal="center" vertical="center"/>
      <protection locked="0"/>
    </xf>
    <xf numFmtId="0" fontId="0" fillId="0" borderId="15" xfId="0" applyBorder="1" applyAlignment="1" applyProtection="1">
      <alignment vertical="center" wrapText="1"/>
      <protection locked="0"/>
    </xf>
    <xf numFmtId="0" fontId="4" fillId="0" borderId="0" xfId="0" applyFont="1" applyAlignment="1" applyProtection="1">
      <alignment vertical="center" wrapText="1"/>
      <protection locked="0"/>
    </xf>
    <xf numFmtId="0" fontId="7" fillId="0" borderId="0" xfId="0" applyFont="1" applyAlignment="1" applyProtection="1">
      <alignment horizontal="left"/>
      <protection locked="0"/>
    </xf>
    <xf numFmtId="0" fontId="2" fillId="0" borderId="15" xfId="0" applyFont="1" applyBorder="1" applyAlignment="1" applyProtection="1">
      <alignment wrapText="1"/>
      <protection locked="0"/>
    </xf>
    <xf numFmtId="0" fontId="2" fillId="0" borderId="15" xfId="0" applyFont="1" applyBorder="1" applyAlignment="1" applyProtection="1">
      <alignment horizontal="center"/>
      <protection locked="0"/>
    </xf>
    <xf numFmtId="0" fontId="10" fillId="0" borderId="15" xfId="0" applyFont="1" applyBorder="1" applyProtection="1">
      <protection locked="0"/>
    </xf>
    <xf numFmtId="0" fontId="12" fillId="0" borderId="15" xfId="0" applyFont="1" applyBorder="1" applyAlignment="1" applyProtection="1">
      <alignment horizontal="left"/>
      <protection locked="0"/>
    </xf>
    <xf numFmtId="0" fontId="4" fillId="0" borderId="0" xfId="0" applyFont="1" applyAlignment="1" applyProtection="1">
      <alignment horizontal="left"/>
      <protection locked="0"/>
    </xf>
    <xf numFmtId="44" fontId="16" fillId="0" borderId="0" xfId="0" applyNumberFormat="1" applyFont="1" applyAlignment="1" applyProtection="1">
      <alignment vertical="center" wrapText="1"/>
      <protection locked="0"/>
    </xf>
    <xf numFmtId="0" fontId="10" fillId="0" borderId="15" xfId="0" applyFont="1" applyBorder="1" applyAlignment="1" applyProtection="1">
      <alignment horizontal="left"/>
      <protection locked="0"/>
    </xf>
    <xf numFmtId="0" fontId="39" fillId="0" borderId="15" xfId="0" applyFont="1" applyBorder="1" applyAlignment="1" applyProtection="1">
      <alignment horizontal="center"/>
      <protection locked="0"/>
    </xf>
    <xf numFmtId="0" fontId="12" fillId="0" borderId="15" xfId="0" applyFont="1" applyBorder="1" applyAlignment="1" applyProtection="1">
      <alignment horizontal="left" indent="2"/>
      <protection locked="0"/>
    </xf>
    <xf numFmtId="44" fontId="2" fillId="0" borderId="0" xfId="1" applyFont="1" applyAlignment="1" applyProtection="1">
      <protection locked="0"/>
    </xf>
    <xf numFmtId="44" fontId="4" fillId="0" borderId="0" xfId="1" applyFont="1" applyAlignment="1" applyProtection="1">
      <protection locked="0"/>
    </xf>
    <xf numFmtId="0" fontId="2" fillId="16" borderId="15" xfId="1" applyNumberFormat="1" applyFont="1" applyFill="1" applyBorder="1" applyAlignment="1" applyProtection="1">
      <alignment horizontal="center" vertical="center"/>
      <protection locked="0"/>
    </xf>
    <xf numFmtId="0" fontId="1" fillId="0" borderId="50" xfId="0" applyFont="1" applyBorder="1" applyAlignment="1" applyProtection="1">
      <alignment vertical="center"/>
      <protection locked="0"/>
    </xf>
    <xf numFmtId="0" fontId="1" fillId="26" borderId="50" xfId="0" applyFont="1" applyFill="1" applyBorder="1" applyAlignment="1" applyProtection="1">
      <alignment vertical="center"/>
      <protection locked="0"/>
    </xf>
    <xf numFmtId="0" fontId="1" fillId="26" borderId="49" xfId="0" applyFont="1" applyFill="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2" fillId="26" borderId="50" xfId="0" applyFont="1" applyFill="1" applyBorder="1" applyAlignment="1" applyProtection="1">
      <alignment vertical="center"/>
      <protection locked="0"/>
    </xf>
    <xf numFmtId="0" fontId="2" fillId="26" borderId="49" xfId="0" applyFont="1" applyFill="1" applyBorder="1" applyAlignment="1" applyProtection="1">
      <alignment vertical="center"/>
      <protection locked="0"/>
    </xf>
    <xf numFmtId="0" fontId="6" fillId="0" borderId="34" xfId="0" applyFont="1" applyBorder="1" applyAlignment="1" applyProtection="1">
      <alignment horizontal="left"/>
      <protection locked="0"/>
    </xf>
    <xf numFmtId="0" fontId="6" fillId="0" borderId="0" xfId="0" applyFont="1" applyAlignment="1" applyProtection="1">
      <alignment horizontal="left"/>
      <protection locked="0"/>
    </xf>
    <xf numFmtId="0" fontId="6" fillId="0" borderId="37" xfId="0" applyFont="1" applyBorder="1" applyAlignment="1" applyProtection="1">
      <alignment horizontal="left"/>
      <protection locked="0"/>
    </xf>
    <xf numFmtId="0" fontId="6" fillId="0" borderId="34" xfId="0" applyFont="1" applyBorder="1" applyAlignment="1" applyProtection="1">
      <alignment horizontal="center"/>
      <protection locked="0"/>
    </xf>
    <xf numFmtId="0" fontId="6" fillId="0" borderId="0" xfId="0" applyFont="1" applyAlignment="1" applyProtection="1">
      <alignment horizontal="center"/>
      <protection locked="0"/>
    </xf>
    <xf numFmtId="44" fontId="6" fillId="0" borderId="0" xfId="0" applyNumberFormat="1" applyFont="1" applyProtection="1">
      <protection locked="0"/>
    </xf>
    <xf numFmtId="0" fontId="6" fillId="26" borderId="50" xfId="0" applyFont="1" applyFill="1" applyBorder="1" applyProtection="1">
      <protection locked="0"/>
    </xf>
    <xf numFmtId="0" fontId="6" fillId="26" borderId="49" xfId="0" applyFont="1" applyFill="1" applyBorder="1" applyProtection="1">
      <protection locked="0"/>
    </xf>
    <xf numFmtId="0" fontId="4" fillId="26" borderId="50" xfId="0" applyFont="1" applyFill="1" applyBorder="1" applyProtection="1">
      <protection locked="0"/>
    </xf>
    <xf numFmtId="0" fontId="4" fillId="26" borderId="49" xfId="0" applyFont="1" applyFill="1" applyBorder="1" applyProtection="1">
      <protection locked="0"/>
    </xf>
    <xf numFmtId="0" fontId="27" fillId="10" borderId="30" xfId="6" applyFill="1" applyBorder="1" applyAlignment="1" applyProtection="1">
      <alignment horizontal="center" vertical="center"/>
      <protection locked="0"/>
    </xf>
    <xf numFmtId="44" fontId="2" fillId="10" borderId="30" xfId="1" applyFont="1" applyFill="1" applyBorder="1" applyAlignment="1" applyProtection="1">
      <alignment horizontal="center" vertical="center"/>
      <protection locked="0"/>
    </xf>
    <xf numFmtId="44" fontId="2" fillId="10" borderId="15" xfId="1" applyFont="1" applyFill="1" applyBorder="1" applyAlignment="1" applyProtection="1">
      <alignment horizontal="center" vertical="center"/>
      <protection locked="0"/>
    </xf>
    <xf numFmtId="0" fontId="1" fillId="26" borderId="50" xfId="0" applyFont="1" applyFill="1" applyBorder="1" applyProtection="1">
      <protection locked="0"/>
    </xf>
    <xf numFmtId="0" fontId="1" fillId="26" borderId="49" xfId="0" applyFont="1" applyFill="1" applyBorder="1" applyProtection="1">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44" fontId="6" fillId="0" borderId="0" xfId="1" applyFont="1" applyBorder="1" applyAlignment="1" applyProtection="1">
      <alignment horizontal="center"/>
      <protection locked="0"/>
    </xf>
    <xf numFmtId="44" fontId="6" fillId="0" borderId="0" xfId="1" applyFont="1" applyAlignment="1" applyProtection="1">
      <alignment horizontal="center"/>
      <protection locked="0"/>
    </xf>
    <xf numFmtId="0" fontId="4" fillId="26" borderId="50" xfId="0" applyFont="1" applyFill="1" applyBorder="1" applyAlignment="1" applyProtection="1">
      <alignment vertical="center"/>
      <protection locked="0"/>
    </xf>
    <xf numFmtId="0" fontId="4" fillId="26" borderId="49" xfId="0" applyFont="1" applyFill="1" applyBorder="1" applyAlignment="1" applyProtection="1">
      <alignment vertical="center"/>
      <protection locked="0"/>
    </xf>
    <xf numFmtId="0" fontId="27" fillId="4" borderId="15" xfId="6" applyFill="1" applyBorder="1" applyAlignment="1" applyProtection="1">
      <alignment horizontal="center" vertical="center"/>
      <protection locked="0"/>
    </xf>
    <xf numFmtId="0" fontId="6" fillId="26" borderId="50" xfId="0" applyFont="1" applyFill="1" applyBorder="1" applyAlignment="1" applyProtection="1">
      <alignment vertical="center"/>
      <protection locked="0"/>
    </xf>
    <xf numFmtId="0" fontId="6" fillId="26" borderId="49" xfId="0" applyFont="1" applyFill="1" applyBorder="1" applyAlignment="1" applyProtection="1">
      <alignment vertical="center"/>
      <protection locked="0"/>
    </xf>
    <xf numFmtId="0" fontId="2" fillId="5" borderId="15" xfId="0" applyFont="1" applyFill="1" applyBorder="1" applyAlignment="1" applyProtection="1">
      <alignment horizontal="center" vertical="center"/>
      <protection locked="0"/>
    </xf>
    <xf numFmtId="44" fontId="2" fillId="5" borderId="15" xfId="1" applyFont="1" applyFill="1" applyBorder="1" applyAlignment="1" applyProtection="1">
      <alignment horizontal="center" vertical="center"/>
      <protection locked="0"/>
    </xf>
    <xf numFmtId="44" fontId="2" fillId="5" borderId="15" xfId="1" applyFont="1" applyFill="1" applyBorder="1" applyAlignment="1" applyProtection="1">
      <alignment horizontal="center" vertical="center" wrapText="1"/>
      <protection locked="0"/>
    </xf>
    <xf numFmtId="1" fontId="26" fillId="2" borderId="15" xfId="5" applyNumberFormat="1" applyFill="1" applyBorder="1" applyAlignment="1" applyProtection="1">
      <alignment horizontal="center" vertical="center"/>
      <protection locked="0"/>
    </xf>
    <xf numFmtId="44" fontId="1" fillId="7" borderId="0" xfId="1" applyFont="1" applyFill="1" applyBorder="1" applyAlignment="1" applyProtection="1">
      <alignment vertical="center"/>
      <protection locked="0"/>
    </xf>
    <xf numFmtId="0" fontId="1" fillId="5" borderId="15" xfId="0" applyFont="1" applyFill="1" applyBorder="1" applyAlignment="1" applyProtection="1">
      <alignment horizontal="center" vertical="center"/>
      <protection locked="0"/>
    </xf>
    <xf numFmtId="44" fontId="1" fillId="5" borderId="15" xfId="1" applyFont="1" applyFill="1" applyBorder="1" applyAlignment="1" applyProtection="1">
      <alignment vertical="center"/>
      <protection locked="0"/>
    </xf>
    <xf numFmtId="43" fontId="1" fillId="5" borderId="15" xfId="1" applyNumberFormat="1" applyFont="1" applyFill="1" applyBorder="1" applyAlignment="1" applyProtection="1">
      <alignment vertical="center"/>
      <protection locked="0"/>
    </xf>
    <xf numFmtId="0" fontId="0" fillId="26" borderId="50" xfId="0" applyFill="1" applyBorder="1" applyProtection="1">
      <protection locked="0"/>
    </xf>
    <xf numFmtId="0" fontId="0" fillId="26" borderId="49" xfId="0" applyFill="1" applyBorder="1" applyProtection="1">
      <protection locked="0"/>
    </xf>
    <xf numFmtId="0" fontId="0" fillId="26" borderId="0" xfId="0" applyFill="1" applyProtection="1">
      <protection locked="0"/>
    </xf>
    <xf numFmtId="0" fontId="1" fillId="0" borderId="0" xfId="8" applyFill="1" applyProtection="1">
      <protection locked="0"/>
    </xf>
    <xf numFmtId="44" fontId="1" fillId="0" borderId="0" xfId="8" applyNumberFormat="1" applyFill="1" applyProtection="1">
      <protection locked="0"/>
    </xf>
    <xf numFmtId="0" fontId="1" fillId="26" borderId="50" xfId="8" applyFill="1" applyBorder="1" applyProtection="1">
      <protection locked="0"/>
    </xf>
    <xf numFmtId="0" fontId="1" fillId="26" borderId="49" xfId="8" applyFill="1" applyBorder="1" applyProtection="1">
      <protection locked="0"/>
    </xf>
    <xf numFmtId="0" fontId="1" fillId="26" borderId="0" xfId="8" applyFill="1" applyBorder="1" applyProtection="1">
      <protection locked="0"/>
    </xf>
    <xf numFmtId="0" fontId="35" fillId="0" borderId="0" xfId="8" applyFont="1" applyFill="1" applyProtection="1">
      <protection locked="0"/>
    </xf>
    <xf numFmtId="43" fontId="4" fillId="0" borderId="0" xfId="1" applyNumberFormat="1" applyFont="1" applyAlignment="1" applyProtection="1">
      <protection locked="0"/>
    </xf>
    <xf numFmtId="0" fontId="2" fillId="15" borderId="15" xfId="0" applyFont="1" applyFill="1" applyBorder="1" applyAlignment="1" applyProtection="1">
      <alignment horizontal="center" vertical="center"/>
      <protection locked="0"/>
    </xf>
    <xf numFmtId="44" fontId="2" fillId="15" borderId="15" xfId="1" applyFont="1" applyFill="1" applyBorder="1" applyAlignment="1" applyProtection="1">
      <alignment horizontal="center" vertical="center"/>
      <protection locked="0"/>
    </xf>
    <xf numFmtId="43" fontId="2" fillId="15" borderId="15" xfId="1" applyNumberFormat="1" applyFont="1" applyFill="1" applyBorder="1" applyAlignment="1" applyProtection="1">
      <alignment horizontal="center" vertical="center" wrapText="1"/>
      <protection locked="0"/>
    </xf>
    <xf numFmtId="0" fontId="1" fillId="15" borderId="15" xfId="0" applyFont="1" applyFill="1" applyBorder="1" applyAlignment="1" applyProtection="1">
      <alignment horizontal="center" vertical="center"/>
      <protection locked="0"/>
    </xf>
    <xf numFmtId="44" fontId="1" fillId="15" borderId="15" xfId="1" applyFont="1" applyFill="1" applyBorder="1" applyAlignment="1" applyProtection="1">
      <alignment vertical="center"/>
      <protection locked="0"/>
    </xf>
    <xf numFmtId="0" fontId="0" fillId="26" borderId="55" xfId="0" applyFill="1" applyBorder="1" applyAlignment="1" applyProtection="1">
      <alignment vertical="center"/>
      <protection locked="0"/>
    </xf>
    <xf numFmtId="0" fontId="0" fillId="26" borderId="57" xfId="0" applyFill="1" applyBorder="1" applyAlignment="1" applyProtection="1">
      <alignment vertical="center"/>
      <protection locked="0"/>
    </xf>
    <xf numFmtId="44" fontId="0" fillId="0" borderId="0" xfId="1" applyFont="1" applyAlignment="1" applyProtection="1">
      <protection locked="0"/>
    </xf>
    <xf numFmtId="0" fontId="0" fillId="0" borderId="55" xfId="0" applyBorder="1" applyProtection="1">
      <protection locked="0"/>
    </xf>
    <xf numFmtId="0" fontId="0" fillId="0" borderId="56" xfId="0" applyBorder="1" applyProtection="1">
      <protection locked="0"/>
    </xf>
    <xf numFmtId="44" fontId="0" fillId="0" borderId="0" xfId="1" applyFont="1" applyFill="1" applyAlignment="1" applyProtection="1">
      <protection locked="0"/>
    </xf>
    <xf numFmtId="0" fontId="2" fillId="0" borderId="0" xfId="0" applyFont="1" applyAlignment="1" applyProtection="1">
      <alignment horizontal="center" vertical="center"/>
      <protection locked="0"/>
    </xf>
    <xf numFmtId="0" fontId="16" fillId="0" borderId="0" xfId="0" applyFont="1" applyAlignment="1" applyProtection="1">
      <alignment horizontal="left" vertical="center" wrapText="1"/>
      <protection locked="0"/>
    </xf>
    <xf numFmtId="0" fontId="20" fillId="0" borderId="0" xfId="0" applyFont="1" applyAlignment="1" applyProtection="1">
      <alignment vertical="center"/>
      <protection locked="0"/>
    </xf>
    <xf numFmtId="0" fontId="16" fillId="0" borderId="0" xfId="0" applyFont="1" applyAlignment="1" applyProtection="1">
      <alignment wrapText="1"/>
      <protection locked="0"/>
    </xf>
    <xf numFmtId="0" fontId="8" fillId="0" borderId="0" xfId="0" applyFont="1" applyAlignment="1" applyProtection="1">
      <alignment horizontal="left" vertical="center"/>
      <protection locked="0"/>
    </xf>
    <xf numFmtId="0" fontId="0" fillId="0" borderId="0" xfId="0" applyAlignment="1" applyProtection="1">
      <alignment horizontal="center"/>
      <protection locked="0"/>
    </xf>
    <xf numFmtId="0" fontId="14" fillId="0" borderId="15" xfId="0" applyFont="1" applyBorder="1" applyAlignment="1" applyProtection="1">
      <alignment horizontal="center"/>
      <protection locked="0"/>
    </xf>
    <xf numFmtId="0" fontId="10" fillId="8" borderId="15" xfId="0" applyFont="1" applyFill="1" applyBorder="1" applyAlignment="1">
      <alignment horizontal="center"/>
    </xf>
    <xf numFmtId="14" fontId="2" fillId="16" borderId="51" xfId="0" applyNumberFormat="1" applyFont="1" applyFill="1" applyBorder="1" applyAlignment="1">
      <alignment horizontal="center"/>
    </xf>
    <xf numFmtId="44" fontId="2" fillId="16" borderId="51" xfId="0" applyNumberFormat="1" applyFont="1" applyFill="1" applyBorder="1"/>
    <xf numFmtId="0" fontId="0" fillId="0" borderId="15" xfId="0" applyBorder="1" applyAlignment="1">
      <alignment horizontal="center"/>
    </xf>
    <xf numFmtId="44" fontId="27" fillId="0" borderId="15" xfId="6" applyNumberFormat="1" applyFill="1" applyBorder="1" applyAlignment="1" applyProtection="1">
      <alignment vertical="center"/>
    </xf>
    <xf numFmtId="44" fontId="2" fillId="16" borderId="15" xfId="0" applyNumberFormat="1" applyFont="1" applyFill="1" applyBorder="1" applyAlignment="1">
      <alignment vertical="center"/>
    </xf>
    <xf numFmtId="0" fontId="1" fillId="0" borderId="15" xfId="1" applyNumberFormat="1" applyFont="1" applyFill="1" applyBorder="1" applyAlignment="1" applyProtection="1">
      <alignment horizontal="center" vertical="center"/>
    </xf>
    <xf numFmtId="44" fontId="27" fillId="30" borderId="15" xfId="6" applyNumberFormat="1" applyFill="1" applyBorder="1" applyProtection="1"/>
    <xf numFmtId="1" fontId="1" fillId="0" borderId="15" xfId="0" applyNumberFormat="1" applyFont="1" applyBorder="1" applyAlignment="1">
      <alignment horizontal="center" vertical="center"/>
    </xf>
    <xf numFmtId="44" fontId="2" fillId="0" borderId="10" xfId="0" applyNumberFormat="1" applyFont="1" applyBorder="1" applyAlignment="1">
      <alignment vertical="center"/>
    </xf>
    <xf numFmtId="44" fontId="2" fillId="0" borderId="13" xfId="0" applyNumberFormat="1" applyFont="1" applyBorder="1" applyAlignment="1">
      <alignment vertical="center"/>
    </xf>
    <xf numFmtId="44" fontId="0" fillId="16" borderId="6" xfId="0" applyNumberFormat="1" applyFill="1" applyBorder="1" applyAlignment="1">
      <alignment vertical="center"/>
    </xf>
    <xf numFmtId="44" fontId="0" fillId="10" borderId="6" xfId="0" applyNumberFormat="1" applyFill="1" applyBorder="1" applyAlignment="1">
      <alignment vertical="center"/>
    </xf>
    <xf numFmtId="44" fontId="0" fillId="9" borderId="6" xfId="0" applyNumberFormat="1" applyFill="1" applyBorder="1" applyAlignment="1">
      <alignment vertical="center"/>
    </xf>
    <xf numFmtId="44" fontId="2" fillId="11" borderId="6" xfId="0" applyNumberFormat="1" applyFont="1" applyFill="1" applyBorder="1" applyAlignment="1">
      <alignment vertical="center"/>
    </xf>
    <xf numFmtId="44" fontId="2" fillId="15" borderId="48" xfId="0" applyNumberFormat="1" applyFont="1" applyFill="1" applyBorder="1" applyAlignment="1">
      <alignment vertical="center"/>
    </xf>
    <xf numFmtId="44" fontId="0" fillId="12" borderId="10" xfId="0" applyNumberFormat="1" applyFill="1" applyBorder="1" applyAlignment="1">
      <alignment vertical="center"/>
    </xf>
    <xf numFmtId="44" fontId="0" fillId="12" borderId="18" xfId="0" applyNumberFormat="1" applyFill="1" applyBorder="1" applyAlignment="1">
      <alignment vertical="center"/>
    </xf>
    <xf numFmtId="44" fontId="2" fillId="0" borderId="4" xfId="0" applyNumberFormat="1" applyFont="1" applyBorder="1" applyAlignment="1">
      <alignment vertical="center"/>
    </xf>
    <xf numFmtId="44" fontId="0" fillId="0" borderId="49" xfId="0" applyNumberFormat="1" applyBorder="1" applyAlignment="1">
      <alignment vertical="center"/>
    </xf>
    <xf numFmtId="44" fontId="10" fillId="0" borderId="15" xfId="0" applyNumberFormat="1" applyFont="1" applyBorder="1" applyAlignment="1">
      <alignment wrapText="1"/>
    </xf>
    <xf numFmtId="44" fontId="0" fillId="0" borderId="4" xfId="0" applyNumberFormat="1" applyBorder="1" applyAlignment="1">
      <alignment vertical="center"/>
    </xf>
    <xf numFmtId="44" fontId="0" fillId="0" borderId="42" xfId="0" applyNumberFormat="1" applyBorder="1" applyAlignment="1">
      <alignment vertical="center"/>
    </xf>
    <xf numFmtId="44" fontId="0" fillId="0" borderId="9" xfId="0" applyNumberFormat="1" applyBorder="1" applyAlignment="1">
      <alignment vertical="center"/>
    </xf>
    <xf numFmtId="0" fontId="8" fillId="0" borderId="0" xfId="0" applyFont="1" applyAlignment="1" applyProtection="1">
      <alignment horizontal="left"/>
      <protection locked="0"/>
    </xf>
    <xf numFmtId="0" fontId="33" fillId="0" borderId="0" xfId="0" applyFont="1" applyAlignment="1" applyProtection="1">
      <alignment horizontal="left"/>
      <protection locked="0"/>
    </xf>
    <xf numFmtId="0" fontId="2" fillId="0" borderId="41" xfId="0" applyFont="1" applyBorder="1" applyAlignment="1" applyProtection="1">
      <alignment horizontal="left"/>
      <protection locked="0"/>
    </xf>
    <xf numFmtId="14" fontId="30" fillId="2" borderId="31" xfId="0" applyNumberFormat="1" applyFont="1" applyFill="1" applyBorder="1" applyAlignment="1" applyProtection="1">
      <alignment horizontal="center"/>
      <protection locked="0"/>
    </xf>
    <xf numFmtId="0" fontId="14" fillId="0" borderId="0" xfId="0" applyFont="1" applyAlignment="1" applyProtection="1">
      <alignment horizontal="center"/>
      <protection locked="0"/>
    </xf>
    <xf numFmtId="0" fontId="2" fillId="0" borderId="15" xfId="0" applyFont="1" applyBorder="1" applyAlignment="1" applyProtection="1">
      <alignment horizontal="left"/>
      <protection locked="0"/>
    </xf>
    <xf numFmtId="165" fontId="0" fillId="2" borderId="15" xfId="1" applyNumberFormat="1" applyFont="1" applyFill="1" applyBorder="1" applyAlignment="1" applyProtection="1">
      <alignment horizontal="center"/>
      <protection locked="0"/>
    </xf>
    <xf numFmtId="0" fontId="2" fillId="0" borderId="49" xfId="0" applyFont="1" applyBorder="1" applyAlignment="1" applyProtection="1">
      <alignment horizontal="center"/>
      <protection locked="0"/>
    </xf>
    <xf numFmtId="0" fontId="0" fillId="0" borderId="5" xfId="0" applyBorder="1" applyAlignment="1" applyProtection="1">
      <alignment horizontal="left"/>
      <protection locked="0"/>
    </xf>
    <xf numFmtId="165" fontId="0" fillId="0" borderId="6" xfId="0" applyNumberFormat="1" applyBorder="1" applyAlignment="1" applyProtection="1">
      <alignment horizontal="center"/>
      <protection locked="0"/>
    </xf>
    <xf numFmtId="0" fontId="2" fillId="0" borderId="5" xfId="0" applyFont="1" applyBorder="1" applyAlignment="1" applyProtection="1">
      <alignment horizontal="left"/>
      <protection locked="0"/>
    </xf>
    <xf numFmtId="14" fontId="30" fillId="2" borderId="15" xfId="0" applyNumberFormat="1" applyFont="1" applyFill="1" applyBorder="1" applyAlignment="1" applyProtection="1">
      <alignment horizontal="center"/>
      <protection locked="0"/>
    </xf>
    <xf numFmtId="0" fontId="30" fillId="0" borderId="0" xfId="0" applyFont="1" applyAlignment="1" applyProtection="1">
      <alignment horizontal="center"/>
      <protection locked="0"/>
    </xf>
    <xf numFmtId="165" fontId="30" fillId="2" borderId="15" xfId="1" applyNumberFormat="1" applyFont="1" applyFill="1" applyBorder="1" applyAlignment="1" applyProtection="1">
      <alignment horizontal="center"/>
      <protection locked="0"/>
    </xf>
    <xf numFmtId="0" fontId="30" fillId="0" borderId="49" xfId="0" applyFont="1" applyBorder="1" applyAlignment="1" applyProtection="1">
      <alignment horizontal="center"/>
      <protection locked="0"/>
    </xf>
    <xf numFmtId="0" fontId="0" fillId="0" borderId="50" xfId="0" applyBorder="1" applyAlignment="1" applyProtection="1">
      <alignment horizontal="left"/>
      <protection locked="0"/>
    </xf>
    <xf numFmtId="165" fontId="0" fillId="0" borderId="49" xfId="1" applyNumberFormat="1" applyFont="1" applyBorder="1" applyAlignment="1" applyProtection="1">
      <alignment horizontal="center"/>
      <protection locked="0"/>
    </xf>
    <xf numFmtId="0" fontId="0" fillId="0" borderId="16" xfId="0" applyBorder="1" applyAlignment="1" applyProtection="1">
      <alignment horizontal="left"/>
      <protection locked="0"/>
    </xf>
    <xf numFmtId="165" fontId="0" fillId="0" borderId="18" xfId="0" applyNumberFormat="1" applyBorder="1" applyAlignment="1" applyProtection="1">
      <alignment horizontal="center"/>
      <protection locked="0"/>
    </xf>
    <xf numFmtId="0" fontId="0" fillId="0" borderId="50" xfId="0" applyBorder="1" applyAlignment="1" applyProtection="1">
      <alignment horizontal="center"/>
      <protection locked="0"/>
    </xf>
    <xf numFmtId="0" fontId="14" fillId="0" borderId="6" xfId="0" applyFont="1" applyBorder="1" applyAlignment="1" applyProtection="1">
      <alignment horizontal="center"/>
      <protection locked="0"/>
    </xf>
    <xf numFmtId="0" fontId="2" fillId="0" borderId="55" xfId="0" applyFont="1" applyBorder="1" applyAlignment="1" applyProtection="1">
      <alignment horizontal="left"/>
      <protection locked="0"/>
    </xf>
    <xf numFmtId="165" fontId="30" fillId="0" borderId="56" xfId="1" applyNumberFormat="1" applyFont="1" applyBorder="1" applyAlignment="1" applyProtection="1">
      <alignment horizontal="center"/>
      <protection locked="0"/>
    </xf>
    <xf numFmtId="0" fontId="0" fillId="0" borderId="56" xfId="0" applyBorder="1" applyAlignment="1" applyProtection="1">
      <alignment horizontal="center"/>
      <protection locked="0"/>
    </xf>
    <xf numFmtId="165" fontId="0" fillId="0" borderId="57" xfId="1" applyNumberFormat="1" applyFont="1" applyBorder="1" applyAlignment="1" applyProtection="1">
      <alignment horizontal="center"/>
      <protection locked="0"/>
    </xf>
    <xf numFmtId="0" fontId="2" fillId="0" borderId="41" xfId="0" applyFont="1" applyBorder="1" applyAlignment="1">
      <alignment horizontal="left"/>
    </xf>
    <xf numFmtId="14" fontId="30" fillId="2" borderId="31" xfId="0" applyNumberFormat="1" applyFont="1" applyFill="1" applyBorder="1" applyAlignment="1">
      <alignment horizontal="center"/>
    </xf>
    <xf numFmtId="0" fontId="14" fillId="0" borderId="0" xfId="0" applyFont="1" applyAlignment="1">
      <alignment horizontal="center"/>
    </xf>
    <xf numFmtId="0" fontId="2" fillId="0" borderId="15" xfId="0" applyFont="1" applyBorder="1" applyAlignment="1">
      <alignment horizontal="left"/>
    </xf>
    <xf numFmtId="165" fontId="0" fillId="2" borderId="15" xfId="1" applyNumberFormat="1" applyFont="1" applyFill="1" applyBorder="1" applyAlignment="1" applyProtection="1">
      <alignment horizontal="center"/>
    </xf>
    <xf numFmtId="0" fontId="2" fillId="0" borderId="49" xfId="0" applyFont="1" applyBorder="1" applyAlignment="1">
      <alignment horizontal="center"/>
    </xf>
    <xf numFmtId="0" fontId="2" fillId="0" borderId="5" xfId="0" applyFont="1" applyBorder="1" applyAlignment="1">
      <alignment horizontal="left"/>
    </xf>
    <xf numFmtId="14" fontId="30" fillId="2" borderId="15" xfId="0" applyNumberFormat="1" applyFont="1" applyFill="1" applyBorder="1" applyAlignment="1">
      <alignment horizontal="center"/>
    </xf>
    <xf numFmtId="165" fontId="2" fillId="27" borderId="15" xfId="0" applyNumberFormat="1" applyFont="1" applyFill="1" applyBorder="1" applyAlignment="1">
      <alignment horizontal="center"/>
    </xf>
    <xf numFmtId="0" fontId="30" fillId="0" borderId="15" xfId="1" applyNumberFormat="1" applyFont="1" applyBorder="1" applyAlignment="1" applyProtection="1">
      <alignment horizontal="center"/>
    </xf>
    <xf numFmtId="0" fontId="30" fillId="0" borderId="0" xfId="0" applyFont="1" applyAlignment="1">
      <alignment horizontal="center"/>
    </xf>
    <xf numFmtId="165" fontId="30" fillId="2" borderId="15" xfId="1" applyNumberFormat="1" applyFont="1" applyFill="1" applyBorder="1" applyAlignment="1" applyProtection="1">
      <alignment horizontal="center"/>
    </xf>
    <xf numFmtId="0" fontId="30" fillId="0" borderId="49" xfId="0" applyFont="1" applyBorder="1" applyAlignment="1">
      <alignment horizontal="center"/>
    </xf>
    <xf numFmtId="0" fontId="0" fillId="0" borderId="50" xfId="0" applyBorder="1" applyAlignment="1">
      <alignment horizontal="left"/>
    </xf>
    <xf numFmtId="0" fontId="0" fillId="0" borderId="0" xfId="0" applyAlignment="1">
      <alignment horizontal="center"/>
    </xf>
    <xf numFmtId="0" fontId="2" fillId="0" borderId="0" xfId="0" applyFont="1" applyAlignment="1">
      <alignment horizontal="center"/>
    </xf>
    <xf numFmtId="165" fontId="0" fillId="0" borderId="49" xfId="1" applyNumberFormat="1" applyFont="1" applyBorder="1" applyAlignment="1" applyProtection="1">
      <alignment horizontal="center"/>
    </xf>
    <xf numFmtId="0" fontId="0" fillId="0" borderId="50" xfId="0" applyBorder="1" applyAlignment="1">
      <alignment horizontal="center"/>
    </xf>
    <xf numFmtId="0" fontId="14" fillId="0" borderId="15" xfId="0" applyFont="1" applyBorder="1" applyAlignment="1">
      <alignment horizontal="center"/>
    </xf>
    <xf numFmtId="0" fontId="14" fillId="0" borderId="6" xfId="0" applyFont="1" applyBorder="1" applyAlignment="1">
      <alignment horizontal="center"/>
    </xf>
    <xf numFmtId="0" fontId="30" fillId="2" borderId="15" xfId="0" applyFont="1" applyFill="1" applyBorder="1" applyAlignment="1">
      <alignment horizontal="center"/>
    </xf>
    <xf numFmtId="165" fontId="0" fillId="0" borderId="15" xfId="1" applyNumberFormat="1" applyFont="1" applyFill="1" applyBorder="1" applyAlignment="1" applyProtection="1">
      <alignment horizontal="center"/>
    </xf>
    <xf numFmtId="165" fontId="0" fillId="0" borderId="6" xfId="1" applyNumberFormat="1" applyFont="1" applyBorder="1" applyAlignment="1" applyProtection="1">
      <alignment horizontal="center"/>
    </xf>
    <xf numFmtId="165" fontId="0" fillId="0" borderId="15" xfId="0" applyNumberFormat="1" applyBorder="1" applyAlignment="1">
      <alignment horizontal="center"/>
    </xf>
    <xf numFmtId="165" fontId="0" fillId="27" borderId="72" xfId="1" applyNumberFormat="1" applyFont="1" applyFill="1" applyBorder="1" applyAlignment="1" applyProtection="1">
      <alignment horizontal="center"/>
    </xf>
    <xf numFmtId="165" fontId="2" fillId="27" borderId="71" xfId="1" applyNumberFormat="1" applyFont="1" applyFill="1" applyBorder="1" applyAlignment="1" applyProtection="1">
      <alignment horizontal="center"/>
    </xf>
    <xf numFmtId="0" fontId="2" fillId="0" borderId="55" xfId="0" applyFont="1" applyBorder="1" applyAlignment="1">
      <alignment horizontal="left"/>
    </xf>
    <xf numFmtId="165" fontId="30" fillId="0" borderId="56" xfId="1" applyNumberFormat="1" applyFont="1" applyBorder="1" applyAlignment="1" applyProtection="1">
      <alignment horizontal="center"/>
    </xf>
    <xf numFmtId="0" fontId="0" fillId="0" borderId="56" xfId="0" applyBorder="1" applyAlignment="1">
      <alignment horizontal="center"/>
    </xf>
    <xf numFmtId="165" fontId="0" fillId="0" borderId="57" xfId="1" applyNumberFormat="1" applyFont="1" applyBorder="1" applyAlignment="1" applyProtection="1">
      <alignment horizontal="center"/>
    </xf>
    <xf numFmtId="0" fontId="0" fillId="0" borderId="0" xfId="0" applyAlignment="1" applyProtection="1">
      <alignment horizontal="left" indent="2"/>
      <protection locked="0"/>
    </xf>
    <xf numFmtId="0" fontId="0" fillId="0" borderId="0" xfId="0" applyAlignment="1" applyProtection="1">
      <alignment horizontal="left" wrapText="1" indent="2"/>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Alignment="1" applyProtection="1">
      <alignment horizontal="left" vertical="center" wrapText="1" indent="2"/>
      <protection locked="0"/>
    </xf>
    <xf numFmtId="0" fontId="0" fillId="0" borderId="0" xfId="0" applyAlignment="1" applyProtection="1">
      <alignment horizontal="left" vertical="top" wrapText="1"/>
      <protection locked="0"/>
    </xf>
    <xf numFmtId="0" fontId="0" fillId="0" borderId="31" xfId="0" applyBorder="1" applyProtection="1">
      <protection locked="0"/>
    </xf>
    <xf numFmtId="0" fontId="41" fillId="0" borderId="0" xfId="0" applyFont="1" applyAlignment="1" applyProtection="1">
      <alignment horizontal="center" wrapText="1"/>
      <protection locked="0"/>
    </xf>
    <xf numFmtId="0" fontId="40" fillId="0" borderId="0" xfId="0" applyFont="1" applyAlignment="1" applyProtection="1">
      <alignment horizontal="left" wrapText="1" indent="1"/>
      <protection locked="0"/>
    </xf>
    <xf numFmtId="0" fontId="0" fillId="0" borderId="0" xfId="0" applyAlignment="1" applyProtection="1">
      <alignment horizontal="left" wrapText="1" indent="4"/>
      <protection locked="0"/>
    </xf>
    <xf numFmtId="0" fontId="0" fillId="0" borderId="0" xfId="0" applyAlignment="1" applyProtection="1">
      <alignment horizontal="left" wrapText="1" indent="7"/>
      <protection locked="0"/>
    </xf>
    <xf numFmtId="0" fontId="0" fillId="0" borderId="0" xfId="0" applyAlignment="1" applyProtection="1">
      <alignment horizontal="left" wrapText="1" indent="1"/>
      <protection locked="0"/>
    </xf>
    <xf numFmtId="0" fontId="0" fillId="0" borderId="0" xfId="0" applyAlignment="1" applyProtection="1">
      <alignment horizontal="left" wrapText="1" indent="3"/>
      <protection locked="0"/>
    </xf>
    <xf numFmtId="0" fontId="0" fillId="0" borderId="0" xfId="0" applyAlignment="1" applyProtection="1">
      <alignment horizontal="left" wrapText="1" indent="5"/>
      <protection locked="0"/>
    </xf>
    <xf numFmtId="0" fontId="0" fillId="0" borderId="0" xfId="0" applyAlignment="1" applyProtection="1">
      <alignment horizontal="left" vertical="top" wrapText="1" indent="5"/>
      <protection locked="0"/>
    </xf>
    <xf numFmtId="0" fontId="0" fillId="0" borderId="0" xfId="0" applyAlignment="1" applyProtection="1">
      <alignment horizontal="left" indent="3"/>
      <protection locked="0"/>
    </xf>
    <xf numFmtId="0" fontId="3" fillId="0" borderId="0" xfId="3" applyAlignment="1" applyProtection="1">
      <alignment horizontal="left" wrapText="1" indent="6"/>
      <protection locked="0"/>
    </xf>
    <xf numFmtId="0" fontId="0" fillId="0" borderId="0" xfId="0" applyAlignment="1">
      <alignment horizontal="right"/>
    </xf>
    <xf numFmtId="0" fontId="0" fillId="0" borderId="15" xfId="0" applyBorder="1"/>
    <xf numFmtId="0" fontId="0" fillId="0" borderId="15" xfId="0" applyBorder="1" applyAlignment="1">
      <alignment horizontal="right"/>
    </xf>
    <xf numFmtId="0" fontId="0" fillId="0" borderId="26" xfId="0" applyBorder="1"/>
    <xf numFmtId="1" fontId="0" fillId="0" borderId="15" xfId="0" applyNumberFormat="1" applyBorder="1"/>
    <xf numFmtId="0" fontId="0" fillId="9" borderId="15" xfId="0" applyFill="1" applyBorder="1"/>
    <xf numFmtId="1" fontId="0" fillId="0" borderId="31" xfId="0" applyNumberFormat="1" applyBorder="1" applyAlignment="1">
      <alignment horizontal="center"/>
    </xf>
    <xf numFmtId="14" fontId="0" fillId="0" borderId="15" xfId="0" applyNumberFormat="1" applyBorder="1"/>
    <xf numFmtId="14" fontId="0" fillId="0" borderId="26" xfId="0" applyNumberFormat="1" applyBorder="1"/>
    <xf numFmtId="0" fontId="0" fillId="31" borderId="26" xfId="0" applyFill="1" applyBorder="1"/>
    <xf numFmtId="44" fontId="0" fillId="16" borderId="15" xfId="0" applyNumberFormat="1" applyFill="1" applyBorder="1"/>
    <xf numFmtId="44" fontId="0" fillId="9" borderId="15" xfId="0" applyNumberFormat="1" applyFill="1" applyBorder="1"/>
    <xf numFmtId="44" fontId="0" fillId="0" borderId="15" xfId="0" applyNumberFormat="1" applyBorder="1"/>
    <xf numFmtId="44" fontId="0" fillId="14" borderId="15" xfId="0" applyNumberFormat="1" applyFill="1" applyBorder="1"/>
    <xf numFmtId="0" fontId="0" fillId="32" borderId="26" xfId="0" applyFill="1" applyBorder="1"/>
    <xf numFmtId="44" fontId="0" fillId="10" borderId="15" xfId="0" applyNumberFormat="1" applyFill="1" applyBorder="1"/>
    <xf numFmtId="0" fontId="0" fillId="33" borderId="26" xfId="0" applyFill="1" applyBorder="1"/>
    <xf numFmtId="0" fontId="0" fillId="34" borderId="26" xfId="0" applyFill="1" applyBorder="1"/>
    <xf numFmtId="44" fontId="0" fillId="11" borderId="15" xfId="0" applyNumberFormat="1" applyFill="1" applyBorder="1"/>
    <xf numFmtId="0" fontId="2" fillId="0" borderId="26" xfId="0" applyFont="1" applyBorder="1"/>
    <xf numFmtId="44" fontId="2" fillId="0" borderId="15" xfId="0" applyNumberFormat="1" applyFont="1" applyBorder="1"/>
    <xf numFmtId="0" fontId="0" fillId="0" borderId="26" xfId="0" applyBorder="1" applyAlignment="1">
      <alignment horizontal="left"/>
    </xf>
    <xf numFmtId="0" fontId="0" fillId="0" borderId="25" xfId="0" applyBorder="1" applyAlignment="1">
      <alignment horizontal="left"/>
    </xf>
    <xf numFmtId="9" fontId="0" fillId="0" borderId="15" xfId="2" applyFont="1" applyBorder="1" applyProtection="1"/>
    <xf numFmtId="0" fontId="2" fillId="15" borderId="26" xfId="0" applyFont="1" applyFill="1" applyBorder="1"/>
    <xf numFmtId="44" fontId="2" fillId="15" borderId="15" xfId="0" applyNumberFormat="1" applyFont="1" applyFill="1" applyBorder="1"/>
    <xf numFmtId="44" fontId="2" fillId="9" borderId="15" xfId="0" applyNumberFormat="1" applyFont="1" applyFill="1" applyBorder="1"/>
    <xf numFmtId="0" fontId="0" fillId="0" borderId="34" xfId="0" applyBorder="1"/>
    <xf numFmtId="8" fontId="0" fillId="0" borderId="0" xfId="0" applyNumberFormat="1"/>
    <xf numFmtId="44" fontId="0" fillId="0" borderId="0" xfId="0" applyNumberFormat="1"/>
    <xf numFmtId="14" fontId="0" fillId="9" borderId="15" xfId="0" applyNumberFormat="1" applyFill="1" applyBorder="1" applyAlignment="1">
      <alignment horizontal="center"/>
    </xf>
    <xf numFmtId="0" fontId="0" fillId="9" borderId="15" xfId="0" applyFill="1" applyBorder="1" applyAlignment="1">
      <alignment horizontal="center"/>
    </xf>
    <xf numFmtId="44" fontId="0" fillId="0" borderId="15" xfId="0" applyNumberFormat="1" applyBorder="1" applyAlignment="1">
      <alignment horizontal="center"/>
    </xf>
    <xf numFmtId="0" fontId="13" fillId="0" borderId="15" xfId="0" applyFont="1" applyBorder="1" applyAlignment="1">
      <alignment horizontal="center"/>
    </xf>
    <xf numFmtId="0" fontId="0" fillId="0" borderId="30" xfId="0" applyBorder="1" applyAlignment="1">
      <alignment horizontal="right"/>
    </xf>
    <xf numFmtId="44" fontId="0" fillId="0" borderId="30" xfId="0" applyNumberFormat="1" applyBorder="1"/>
    <xf numFmtId="44" fontId="2" fillId="0" borderId="30" xfId="0" applyNumberFormat="1" applyFont="1" applyBorder="1"/>
    <xf numFmtId="0" fontId="0" fillId="0" borderId="51" xfId="0" applyBorder="1" applyAlignment="1">
      <alignment horizontal="right"/>
    </xf>
    <xf numFmtId="44" fontId="0" fillId="0" borderId="51" xfId="0" applyNumberFormat="1" applyBorder="1"/>
    <xf numFmtId="44" fontId="2" fillId="0" borderId="51" xfId="0" applyNumberFormat="1" applyFont="1" applyBorder="1"/>
    <xf numFmtId="0" fontId="0" fillId="0" borderId="31" xfId="0" applyBorder="1" applyAlignment="1">
      <alignment horizontal="right"/>
    </xf>
    <xf numFmtId="44" fontId="0" fillId="0" borderId="31" xfId="0" applyNumberFormat="1" applyBorder="1"/>
    <xf numFmtId="44" fontId="2" fillId="0" borderId="31" xfId="0" applyNumberFormat="1" applyFont="1" applyBorder="1"/>
    <xf numFmtId="0" fontId="2" fillId="13" borderId="15" xfId="0" applyFont="1" applyFill="1" applyBorder="1" applyAlignment="1">
      <alignment horizontal="right"/>
    </xf>
    <xf numFmtId="44" fontId="2" fillId="13" borderId="15" xfId="0" applyNumberFormat="1" applyFont="1" applyFill="1" applyBorder="1"/>
    <xf numFmtId="0" fontId="8" fillId="0" borderId="0" xfId="0" applyFont="1"/>
    <xf numFmtId="0" fontId="6" fillId="0" borderId="15" xfId="0" applyFont="1" applyBorder="1"/>
    <xf numFmtId="0" fontId="4" fillId="0" borderId="15" xfId="0" applyFont="1" applyBorder="1"/>
    <xf numFmtId="0" fontId="4" fillId="0" borderId="0" xfId="0" applyFont="1"/>
    <xf numFmtId="0" fontId="6" fillId="0" borderId="0" xfId="0" applyFont="1"/>
    <xf numFmtId="0" fontId="6" fillId="0" borderId="51" xfId="0" applyFont="1" applyBorder="1"/>
    <xf numFmtId="0" fontId="4" fillId="0" borderId="51" xfId="0" applyFont="1" applyBorder="1"/>
    <xf numFmtId="44" fontId="4" fillId="0" borderId="15" xfId="0" applyNumberFormat="1" applyFont="1" applyBorder="1"/>
    <xf numFmtId="0" fontId="3" fillId="0" borderId="0" xfId="3" applyAlignment="1" applyProtection="1">
      <alignment horizontal="center"/>
      <protection locked="0"/>
    </xf>
    <xf numFmtId="0" fontId="0" fillId="0" borderId="0" xfId="0"/>
    <xf numFmtId="0" fontId="3" fillId="0" borderId="0" xfId="3" applyFill="1" applyAlignment="1">
      <alignment horizontal="left"/>
    </xf>
    <xf numFmtId="0" fontId="30" fillId="0" borderId="0" xfId="0" applyFont="1" applyAlignment="1" applyProtection="1">
      <alignment horizontal="left"/>
      <protection locked="0"/>
    </xf>
    <xf numFmtId="0" fontId="41" fillId="9" borderId="0" xfId="0" applyFont="1" applyFill="1" applyAlignment="1" applyProtection="1">
      <alignment horizontal="center"/>
      <protection locked="0"/>
    </xf>
    <xf numFmtId="0" fontId="34" fillId="0" borderId="0" xfId="0" applyFont="1" applyAlignment="1" applyProtection="1">
      <alignment horizontal="center"/>
      <protection locked="0"/>
    </xf>
    <xf numFmtId="0" fontId="2" fillId="2" borderId="7"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2" fillId="3" borderId="7"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29" borderId="7" xfId="0" applyFont="1" applyFill="1" applyBorder="1" applyAlignment="1" applyProtection="1">
      <alignment horizontal="left"/>
      <protection locked="0"/>
    </xf>
    <xf numFmtId="0" fontId="2" fillId="29" borderId="2" xfId="0" applyFont="1" applyFill="1" applyBorder="1" applyAlignment="1" applyProtection="1">
      <alignment horizontal="left"/>
      <protection locked="0"/>
    </xf>
    <xf numFmtId="0" fontId="2" fillId="15" borderId="7" xfId="0" applyFont="1" applyFill="1" applyBorder="1" applyAlignment="1" applyProtection="1">
      <alignment horizontal="left"/>
      <protection locked="0"/>
    </xf>
    <xf numFmtId="0" fontId="2" fillId="15" borderId="2" xfId="0" applyFont="1" applyFill="1" applyBorder="1" applyAlignment="1" applyProtection="1">
      <alignment horizontal="left"/>
      <protection locked="0"/>
    </xf>
    <xf numFmtId="0" fontId="30" fillId="0" borderId="0" xfId="0" applyFont="1" applyAlignment="1" applyProtection="1">
      <alignment horizontal="left" wrapText="1"/>
      <protection locked="0"/>
    </xf>
    <xf numFmtId="0" fontId="2" fillId="4" borderId="7" xfId="0" applyFont="1" applyFill="1" applyBorder="1" applyAlignment="1" applyProtection="1">
      <alignment horizontal="left"/>
      <protection locked="0"/>
    </xf>
    <xf numFmtId="0" fontId="2" fillId="4" borderId="2" xfId="0" applyFont="1" applyFill="1" applyBorder="1" applyAlignment="1" applyProtection="1">
      <alignment horizontal="left"/>
      <protection locked="0"/>
    </xf>
    <xf numFmtId="0" fontId="2" fillId="5" borderId="7" xfId="0" applyFont="1" applyFill="1" applyBorder="1" applyAlignment="1" applyProtection="1">
      <alignment horizontal="left"/>
      <protection locked="0"/>
    </xf>
    <xf numFmtId="0" fontId="2" fillId="5" borderId="2" xfId="0" applyFont="1" applyFill="1" applyBorder="1" applyAlignment="1" applyProtection="1">
      <alignment horizontal="left"/>
      <protection locked="0"/>
    </xf>
    <xf numFmtId="0" fontId="9" fillId="0" borderId="0" xfId="0" applyFont="1" applyAlignment="1" applyProtection="1">
      <alignment horizontal="left" wrapText="1"/>
      <protection locked="0"/>
    </xf>
    <xf numFmtId="0" fontId="9" fillId="0" borderId="0" xfId="0" applyFont="1" applyAlignment="1" applyProtection="1">
      <alignment horizontal="left"/>
      <protection locked="0"/>
    </xf>
    <xf numFmtId="44" fontId="5" fillId="0" borderId="0" xfId="1" applyFont="1" applyFill="1" applyAlignment="1" applyProtection="1">
      <alignment horizontal="left"/>
      <protection locked="0"/>
    </xf>
    <xf numFmtId="0" fontId="18" fillId="2" borderId="30" xfId="1" applyNumberFormat="1" applyFont="1" applyFill="1" applyBorder="1" applyAlignment="1" applyProtection="1">
      <protection locked="0"/>
    </xf>
    <xf numFmtId="0" fontId="21" fillId="0" borderId="0" xfId="3" applyFont="1" applyAlignment="1" applyProtection="1">
      <protection locked="0"/>
    </xf>
    <xf numFmtId="0" fontId="10" fillId="0" borderId="15" xfId="0" applyFont="1" applyBorder="1" applyAlignment="1" applyProtection="1">
      <alignment horizontal="left" vertical="center"/>
      <protection locked="0"/>
    </xf>
    <xf numFmtId="0" fontId="24" fillId="2" borderId="15" xfId="4" applyFont="1" applyFill="1" applyBorder="1" applyAlignment="1" applyProtection="1">
      <alignment horizontal="left" vertical="center"/>
      <protection locked="0"/>
    </xf>
    <xf numFmtId="0" fontId="12" fillId="2" borderId="15" xfId="0" applyFont="1" applyFill="1" applyBorder="1" applyAlignment="1" applyProtection="1">
      <alignment horizontal="center"/>
      <protection locked="0"/>
    </xf>
    <xf numFmtId="0" fontId="10" fillId="0" borderId="15" xfId="0" applyFont="1" applyBorder="1" applyAlignment="1" applyProtection="1">
      <alignment horizontal="left"/>
      <protection locked="0"/>
    </xf>
    <xf numFmtId="0" fontId="10" fillId="2" borderId="15" xfId="0" applyFont="1" applyFill="1" applyBorder="1" applyAlignment="1" applyProtection="1">
      <alignment horizontal="center"/>
      <protection locked="0"/>
    </xf>
    <xf numFmtId="0" fontId="2" fillId="16" borderId="51" xfId="0" applyFont="1" applyFill="1" applyBorder="1" applyAlignment="1" applyProtection="1">
      <alignment horizontal="center"/>
      <protection locked="0"/>
    </xf>
    <xf numFmtId="0" fontId="2" fillId="16" borderId="15" xfId="0" applyFont="1" applyFill="1" applyBorder="1" applyAlignment="1" applyProtection="1">
      <alignment horizontal="center" vertical="top" wrapText="1"/>
      <protection locked="0"/>
    </xf>
    <xf numFmtId="0" fontId="16" fillId="0" borderId="51" xfId="0" applyFont="1" applyBorder="1" applyAlignment="1" applyProtection="1">
      <alignment horizontal="center"/>
      <protection locked="0"/>
    </xf>
    <xf numFmtId="0" fontId="16" fillId="0" borderId="15" xfId="0" applyFont="1" applyBorder="1" applyAlignment="1" applyProtection="1">
      <alignment horizontal="center" vertical="top" wrapText="1"/>
      <protection locked="0"/>
    </xf>
    <xf numFmtId="0" fontId="10" fillId="0" borderId="30" xfId="0" applyFont="1" applyBorder="1" applyAlignment="1" applyProtection="1">
      <alignment horizontal="left" vertical="center"/>
      <protection locked="0"/>
    </xf>
    <xf numFmtId="0" fontId="0" fillId="0" borderId="15" xfId="0" applyBorder="1" applyAlignment="1">
      <alignment horizontal="left" vertical="top" wrapText="1"/>
    </xf>
    <xf numFmtId="0" fontId="2" fillId="0" borderId="15" xfId="0" applyFont="1" applyBorder="1" applyAlignment="1" applyProtection="1">
      <alignment horizontal="center"/>
      <protection locked="0"/>
    </xf>
    <xf numFmtId="0" fontId="17" fillId="0" borderId="15" xfId="0" applyFont="1" applyBorder="1" applyAlignment="1" applyProtection="1">
      <alignment horizontal="center"/>
      <protection locked="0"/>
    </xf>
    <xf numFmtId="0" fontId="10" fillId="0" borderId="15" xfId="0" applyFont="1" applyBorder="1" applyAlignment="1" applyProtection="1">
      <alignment horizontal="left" indent="2"/>
      <protection locked="0"/>
    </xf>
    <xf numFmtId="0" fontId="3" fillId="2" borderId="15" xfId="3" applyFill="1" applyBorder="1" applyAlignment="1" applyProtection="1">
      <alignment horizontal="center"/>
      <protection locked="0"/>
    </xf>
    <xf numFmtId="0" fontId="2" fillId="0" borderId="15" xfId="0" applyFont="1" applyBorder="1" applyAlignment="1" applyProtection="1">
      <alignment horizontal="center" vertical="center" wrapText="1"/>
      <protection locked="0"/>
    </xf>
    <xf numFmtId="0" fontId="10" fillId="0" borderId="15" xfId="0" applyFont="1" applyBorder="1" applyAlignment="1" applyProtection="1">
      <alignment horizontal="center"/>
      <protection locked="0"/>
    </xf>
    <xf numFmtId="0" fontId="39" fillId="0" borderId="15" xfId="0" applyFont="1" applyBorder="1" applyAlignment="1" applyProtection="1">
      <alignment horizontal="center"/>
      <protection locked="0"/>
    </xf>
    <xf numFmtId="0" fontId="0" fillId="0" borderId="15" xfId="0" applyBorder="1" applyAlignment="1" applyProtection="1">
      <alignment horizontal="center" vertical="center" wrapText="1"/>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16" fillId="0" borderId="15" xfId="0" applyFont="1" applyBorder="1" applyAlignment="1" applyProtection="1">
      <alignment horizontal="left"/>
      <protection locked="0"/>
    </xf>
    <xf numFmtId="0" fontId="0" fillId="0" borderId="15" xfId="0" applyBorder="1" applyAlignment="1" applyProtection="1">
      <alignment horizontal="center" vertical="center"/>
      <protection locked="0"/>
    </xf>
    <xf numFmtId="44" fontId="0" fillId="0" borderId="15" xfId="0" applyNumberFormat="1" applyBorder="1" applyAlignment="1">
      <alignment horizontal="center" vertical="center"/>
    </xf>
    <xf numFmtId="0" fontId="12" fillId="2" borderId="15" xfId="0" applyFont="1" applyFill="1" applyBorder="1" applyAlignment="1" applyProtection="1">
      <alignment horizontal="left"/>
      <protection locked="0"/>
    </xf>
    <xf numFmtId="0" fontId="2" fillId="0" borderId="15" xfId="0" applyFont="1" applyBorder="1" applyAlignment="1" applyProtection="1">
      <alignment horizontal="left" vertical="center"/>
      <protection locked="0"/>
    </xf>
    <xf numFmtId="0" fontId="2" fillId="0" borderId="2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0" fontId="1" fillId="0" borderId="15" xfId="0" applyFont="1" applyBorder="1" applyAlignment="1" applyProtection="1">
      <alignment horizontal="left" vertical="center"/>
      <protection locked="0"/>
    </xf>
    <xf numFmtId="0" fontId="1" fillId="2" borderId="15"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8" fillId="16" borderId="15" xfId="0" applyFont="1" applyFill="1" applyBorder="1" applyAlignment="1" applyProtection="1">
      <alignment horizontal="left"/>
      <protection locked="0"/>
    </xf>
    <xf numFmtId="0" fontId="36" fillId="0" borderId="15" xfId="3" applyFont="1" applyFill="1" applyBorder="1" applyAlignment="1" applyProtection="1">
      <alignment horizontal="left" vertical="center" wrapText="1"/>
      <protection locked="0"/>
    </xf>
    <xf numFmtId="0" fontId="2" fillId="16" borderId="15" xfId="0" applyFont="1" applyFill="1" applyBorder="1" applyAlignment="1" applyProtection="1">
      <alignment horizontal="center" vertical="center"/>
      <protection locked="0"/>
    </xf>
    <xf numFmtId="0" fontId="4" fillId="26" borderId="52" xfId="0" applyFont="1" applyFill="1" applyBorder="1" applyAlignment="1" applyProtection="1">
      <alignment horizontal="center"/>
      <protection locked="0"/>
    </xf>
    <xf numFmtId="0" fontId="4" fillId="26" borderId="54" xfId="0" applyFont="1" applyFill="1" applyBorder="1" applyAlignment="1" applyProtection="1">
      <alignment horizontal="center"/>
      <protection locked="0"/>
    </xf>
    <xf numFmtId="44" fontId="2" fillId="18" borderId="1" xfId="0" applyNumberFormat="1" applyFont="1" applyFill="1" applyBorder="1" applyAlignment="1" applyProtection="1">
      <alignment horizontal="center" vertical="center"/>
      <protection locked="0"/>
    </xf>
    <xf numFmtId="0" fontId="2" fillId="0" borderId="23"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3" fillId="0" borderId="68" xfId="3" applyBorder="1" applyAlignment="1" applyProtection="1">
      <alignment horizontal="center" vertical="center" wrapText="1"/>
      <protection locked="0"/>
    </xf>
    <xf numFmtId="0" fontId="3" fillId="0" borderId="13" xfId="3" applyBorder="1" applyAlignment="1" applyProtection="1">
      <alignment horizontal="center" vertical="center" wrapText="1"/>
      <protection locked="0"/>
    </xf>
    <xf numFmtId="0" fontId="3" fillId="0" borderId="62" xfId="3" applyBorder="1" applyAlignment="1" applyProtection="1">
      <alignment horizontal="center" vertical="center" wrapText="1"/>
      <protection locked="0"/>
    </xf>
    <xf numFmtId="0" fontId="3" fillId="0" borderId="46" xfId="3" applyBorder="1" applyAlignment="1" applyProtection="1">
      <alignment horizontal="center" vertical="center" wrapText="1"/>
      <protection locked="0"/>
    </xf>
    <xf numFmtId="0" fontId="2" fillId="16" borderId="15" xfId="0" applyFont="1" applyFill="1" applyBorder="1" applyAlignment="1" applyProtection="1">
      <alignment horizontal="left" vertical="center"/>
      <protection locked="0"/>
    </xf>
    <xf numFmtId="0" fontId="37" fillId="0" borderId="15" xfId="3" applyFont="1" applyFill="1" applyBorder="1" applyAlignment="1" applyProtection="1">
      <alignment horizontal="left" vertical="center" wrapText="1"/>
      <protection locked="0"/>
    </xf>
    <xf numFmtId="0" fontId="2" fillId="10" borderId="15" xfId="0" applyFont="1" applyFill="1" applyBorder="1" applyAlignment="1" applyProtection="1">
      <alignment horizontal="center" vertical="center"/>
      <protection locked="0"/>
    </xf>
    <xf numFmtId="0" fontId="8" fillId="10" borderId="15" xfId="0" applyFont="1" applyFill="1" applyBorder="1" applyAlignment="1" applyProtection="1">
      <alignment horizontal="left"/>
      <protection locked="0"/>
    </xf>
    <xf numFmtId="0" fontId="2" fillId="4" borderId="15" xfId="0" applyFont="1" applyFill="1" applyBorder="1" applyAlignment="1" applyProtection="1">
      <alignment horizontal="center" vertical="center"/>
      <protection locked="0"/>
    </xf>
    <xf numFmtId="0" fontId="1" fillId="0" borderId="49" xfId="0" applyFont="1" applyBorder="1" applyAlignment="1" applyProtection="1">
      <alignment horizontal="center" vertical="center" wrapText="1"/>
      <protection locked="0"/>
    </xf>
    <xf numFmtId="0" fontId="1" fillId="0" borderId="68" xfId="0" applyFont="1" applyBorder="1" applyAlignment="1" applyProtection="1">
      <alignment horizontal="center" vertical="center" wrapText="1"/>
      <protection locked="0"/>
    </xf>
    <xf numFmtId="0" fontId="30" fillId="2" borderId="15" xfId="0" applyFont="1" applyFill="1" applyBorder="1" applyAlignment="1" applyProtection="1">
      <alignment horizontal="left" vertical="center" wrapText="1"/>
      <protection locked="0"/>
    </xf>
    <xf numFmtId="0" fontId="30" fillId="2" borderId="26" xfId="0" applyFont="1" applyFill="1" applyBorder="1" applyAlignment="1" applyProtection="1">
      <alignment horizontal="left" vertical="center" wrapText="1"/>
      <protection locked="0"/>
    </xf>
    <xf numFmtId="0" fontId="2" fillId="10" borderId="15" xfId="0" applyFont="1" applyFill="1" applyBorder="1" applyAlignment="1" applyProtection="1">
      <alignment horizontal="left" vertical="center"/>
      <protection locked="0"/>
    </xf>
    <xf numFmtId="0" fontId="8" fillId="4" borderId="15" xfId="0" applyFont="1" applyFill="1" applyBorder="1" applyAlignment="1" applyProtection="1">
      <alignment horizontal="left"/>
      <protection locked="0"/>
    </xf>
    <xf numFmtId="0" fontId="10" fillId="4" borderId="15" xfId="0" applyFont="1" applyFill="1" applyBorder="1" applyAlignment="1" applyProtection="1">
      <alignment horizontal="left" vertical="center"/>
      <protection locked="0"/>
    </xf>
    <xf numFmtId="0" fontId="10" fillId="4" borderId="15"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8" fillId="5" borderId="15" xfId="0" applyFont="1" applyFill="1" applyBorder="1" applyAlignment="1" applyProtection="1">
      <alignment horizontal="left"/>
      <protection locked="0"/>
    </xf>
    <xf numFmtId="0" fontId="8" fillId="5" borderId="30" xfId="0" applyFont="1" applyFill="1" applyBorder="1" applyAlignment="1" applyProtection="1">
      <alignment horizontal="left"/>
      <protection locked="0"/>
    </xf>
    <xf numFmtId="44" fontId="2" fillId="5" borderId="26" xfId="1" applyFont="1" applyFill="1" applyBorder="1" applyAlignment="1" applyProtection="1">
      <alignment horizontal="center" vertical="center"/>
      <protection locked="0"/>
    </xf>
    <xf numFmtId="44" fontId="2" fillId="5" borderId="33" xfId="1" applyFont="1" applyFill="1" applyBorder="1" applyAlignment="1" applyProtection="1">
      <alignment horizontal="center" vertical="center"/>
      <protection locked="0"/>
    </xf>
    <xf numFmtId="44" fontId="2" fillId="5" borderId="25" xfId="1" applyFont="1" applyFill="1" applyBorder="1" applyAlignment="1" applyProtection="1">
      <alignment horizontal="center" vertical="center"/>
      <protection locked="0"/>
    </xf>
    <xf numFmtId="164" fontId="10" fillId="6" borderId="15" xfId="1" applyNumberFormat="1" applyFont="1" applyFill="1" applyBorder="1" applyAlignment="1" applyProtection="1">
      <alignment horizontal="center" vertical="top" wrapText="1"/>
      <protection locked="0"/>
    </xf>
    <xf numFmtId="0" fontId="1" fillId="0" borderId="15" xfId="0" applyFont="1" applyBorder="1" applyAlignment="1" applyProtection="1">
      <alignment horizontal="left" vertical="center" wrapText="1"/>
      <protection locked="0"/>
    </xf>
    <xf numFmtId="0" fontId="2" fillId="5" borderId="15" xfId="0" applyFont="1" applyFill="1" applyBorder="1" applyAlignment="1" applyProtection="1">
      <alignment horizontal="left" vertical="center"/>
      <protection locked="0"/>
    </xf>
    <xf numFmtId="0" fontId="2" fillId="15" borderId="15" xfId="0" applyFont="1" applyFill="1" applyBorder="1" applyAlignment="1" applyProtection="1">
      <alignment horizontal="center" vertical="center"/>
      <protection locked="0"/>
    </xf>
    <xf numFmtId="43" fontId="2" fillId="15" borderId="15" xfId="1" applyNumberFormat="1" applyFont="1" applyFill="1" applyBorder="1" applyAlignment="1" applyProtection="1">
      <alignment horizontal="center" vertical="center"/>
      <protection locked="0"/>
    </xf>
    <xf numFmtId="0" fontId="8" fillId="15" borderId="15" xfId="0" applyFont="1" applyFill="1" applyBorder="1" applyAlignment="1" applyProtection="1">
      <alignment horizontal="left"/>
      <protection locked="0"/>
    </xf>
    <xf numFmtId="0" fontId="2" fillId="30" borderId="15" xfId="8" applyFont="1" applyFill="1" applyBorder="1" applyAlignment="1" applyProtection="1">
      <alignment horizontal="left"/>
      <protection locked="0"/>
    </xf>
    <xf numFmtId="0" fontId="0" fillId="0" borderId="5" xfId="0" applyBorder="1" applyAlignment="1" applyProtection="1">
      <alignment horizontal="left" vertical="center" indent="2"/>
      <protection locked="0"/>
    </xf>
    <xf numFmtId="0" fontId="0" fillId="0" borderId="15" xfId="0" applyBorder="1" applyAlignment="1" applyProtection="1">
      <alignment horizontal="left" vertical="center" indent="2"/>
      <protection locked="0"/>
    </xf>
    <xf numFmtId="0" fontId="2" fillId="0" borderId="27"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8" fillId="0" borderId="7"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53" xfId="0" applyFont="1" applyBorder="1" applyAlignment="1" applyProtection="1">
      <alignment horizontal="center"/>
      <protection locked="0"/>
    </xf>
    <xf numFmtId="0" fontId="8" fillId="0" borderId="52" xfId="0" applyFont="1" applyBorder="1" applyAlignment="1" applyProtection="1">
      <alignment horizontal="center"/>
      <protection locked="0"/>
    </xf>
    <xf numFmtId="0" fontId="8" fillId="0" borderId="54" xfId="0" applyFont="1" applyBorder="1" applyAlignment="1" applyProtection="1">
      <alignment horizontal="center"/>
      <protection locked="0"/>
    </xf>
    <xf numFmtId="0" fontId="1" fillId="0" borderId="15" xfId="0" applyFont="1" applyBorder="1" applyAlignment="1" applyProtection="1">
      <alignment vertical="center"/>
      <protection locked="0"/>
    </xf>
    <xf numFmtId="0" fontId="2" fillId="15" borderId="15" xfId="0" applyFont="1" applyFill="1" applyBorder="1" applyAlignment="1" applyProtection="1">
      <alignment horizontal="left" vertical="center"/>
      <protection locked="0"/>
    </xf>
    <xf numFmtId="0" fontId="2" fillId="12" borderId="15" xfId="0" applyFont="1" applyFill="1" applyBorder="1" applyAlignment="1" applyProtection="1">
      <alignment horizontal="left" vertical="center"/>
      <protection locked="0"/>
    </xf>
    <xf numFmtId="0" fontId="38" fillId="12" borderId="15" xfId="0" applyFont="1" applyFill="1" applyBorder="1" applyAlignment="1" applyProtection="1">
      <alignment horizontal="left" vertical="center"/>
      <protection locked="0"/>
    </xf>
    <xf numFmtId="0" fontId="0" fillId="12" borderId="15" xfId="0" applyFill="1" applyBorder="1" applyAlignment="1" applyProtection="1">
      <alignment horizontal="center" vertical="center"/>
      <protection locked="0"/>
    </xf>
    <xf numFmtId="44" fontId="15" fillId="12" borderId="15" xfId="1" applyFont="1" applyFill="1" applyBorder="1" applyAlignment="1" applyProtection="1">
      <alignment horizontal="center" vertical="center"/>
      <protection locked="0"/>
    </xf>
    <xf numFmtId="0" fontId="0" fillId="0" borderId="26" xfId="0" applyBorder="1" applyAlignment="1">
      <alignment horizontal="center"/>
    </xf>
    <xf numFmtId="0" fontId="0" fillId="0" borderId="25" xfId="0" applyBorder="1" applyAlignment="1">
      <alignment horizontal="center"/>
    </xf>
    <xf numFmtId="0" fontId="0" fillId="13" borderId="26" xfId="0" applyFill="1" applyBorder="1" applyAlignment="1">
      <alignment horizontal="center"/>
    </xf>
    <xf numFmtId="0" fontId="0" fillId="13" borderId="33" xfId="0" applyFill="1" applyBorder="1" applyAlignment="1">
      <alignment horizontal="center"/>
    </xf>
    <xf numFmtId="0" fontId="0" fillId="13" borderId="25" xfId="0" applyFill="1" applyBorder="1" applyAlignment="1">
      <alignment horizontal="center"/>
    </xf>
    <xf numFmtId="0" fontId="0" fillId="13" borderId="15" xfId="0" applyFill="1" applyBorder="1" applyAlignment="1">
      <alignment horizontal="center"/>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2" fillId="13" borderId="0" xfId="0" applyFont="1" applyFill="1" applyAlignment="1">
      <alignment horizontal="center"/>
    </xf>
    <xf numFmtId="0" fontId="2" fillId="13" borderId="37" xfId="0" applyFont="1" applyFill="1" applyBorder="1" applyAlignment="1">
      <alignment horizontal="center"/>
    </xf>
    <xf numFmtId="0" fontId="2" fillId="16" borderId="15" xfId="0" applyFont="1" applyFill="1" applyBorder="1" applyAlignment="1">
      <alignment horizontal="center" vertical="top" wrapText="1"/>
    </xf>
    <xf numFmtId="0" fontId="16" fillId="0" borderId="15" xfId="0" applyFont="1" applyBorder="1" applyAlignment="1">
      <alignment horizontal="center" vertical="top" wrapText="1"/>
    </xf>
    <xf numFmtId="0" fontId="8" fillId="13" borderId="7" xfId="0" applyFont="1" applyFill="1" applyBorder="1" applyAlignment="1">
      <alignment horizontal="left"/>
    </xf>
    <xf numFmtId="0" fontId="8" fillId="13" borderId="1" xfId="0" applyFont="1" applyFill="1" applyBorder="1" applyAlignment="1">
      <alignment horizontal="left"/>
    </xf>
    <xf numFmtId="0" fontId="8" fillId="13" borderId="2" xfId="0" applyFont="1" applyFill="1" applyBorder="1" applyAlignment="1">
      <alignment horizontal="left"/>
    </xf>
    <xf numFmtId="0" fontId="0" fillId="0" borderId="15" xfId="0" applyBorder="1" applyAlignment="1" applyProtection="1">
      <alignment horizontal="left" vertical="top" wrapText="1"/>
      <protection locked="0"/>
    </xf>
    <xf numFmtId="0" fontId="2" fillId="0" borderId="20" xfId="0" applyFont="1" applyBorder="1" applyAlignment="1" applyProtection="1">
      <alignment horizontal="left" vertical="center"/>
      <protection locked="0"/>
    </xf>
    <xf numFmtId="0" fontId="2" fillId="0" borderId="58"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5" xfId="0" applyBorder="1" applyAlignment="1" applyProtection="1">
      <alignment horizontal="right" vertical="center"/>
      <protection locked="0"/>
    </xf>
    <xf numFmtId="0" fontId="0" fillId="0" borderId="15" xfId="0" applyBorder="1" applyAlignment="1" applyProtection="1">
      <alignment horizontal="right" vertical="center"/>
      <protection locked="0"/>
    </xf>
    <xf numFmtId="0" fontId="0" fillId="0" borderId="5"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13" fillId="0" borderId="34" xfId="0" applyFont="1" applyBorder="1" applyAlignment="1" applyProtection="1">
      <alignment horizontal="left" vertical="center"/>
      <protection locked="0"/>
    </xf>
    <xf numFmtId="0" fontId="13" fillId="0" borderId="37" xfId="0" applyFont="1" applyBorder="1" applyAlignment="1" applyProtection="1">
      <alignment horizontal="left" vertical="center"/>
      <protection locked="0"/>
    </xf>
    <xf numFmtId="0" fontId="1" fillId="5" borderId="26" xfId="0" applyFont="1" applyFill="1" applyBorder="1" applyAlignment="1" applyProtection="1">
      <alignment horizontal="center" vertical="center"/>
      <protection locked="0"/>
    </xf>
    <xf numFmtId="0" fontId="1" fillId="5" borderId="33" xfId="0" applyFont="1" applyFill="1" applyBorder="1" applyAlignment="1" applyProtection="1">
      <alignment horizontal="center" vertical="center"/>
      <protection locked="0"/>
    </xf>
    <xf numFmtId="0" fontId="1" fillId="5" borderId="25" xfId="0" applyFont="1" applyFill="1" applyBorder="1" applyAlignment="1" applyProtection="1">
      <alignment horizontal="center" vertical="center"/>
      <protection locked="0"/>
    </xf>
    <xf numFmtId="44" fontId="0" fillId="13" borderId="15" xfId="0" applyNumberFormat="1" applyFill="1" applyBorder="1" applyAlignment="1">
      <alignment horizontal="center"/>
    </xf>
    <xf numFmtId="0" fontId="0" fillId="0" borderId="34"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2" fillId="0" borderId="3"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10" fillId="0" borderId="15" xfId="0" applyFont="1" applyBorder="1" applyAlignment="1" applyProtection="1">
      <alignment horizontal="left" vertical="top" wrapText="1"/>
      <protection locked="0"/>
    </xf>
    <xf numFmtId="0" fontId="16" fillId="0" borderId="15" xfId="0" applyFont="1" applyBorder="1" applyAlignment="1" applyProtection="1">
      <alignment horizontal="left" vertical="center" wrapText="1"/>
      <protection locked="0"/>
    </xf>
    <xf numFmtId="0" fontId="0" fillId="0" borderId="41"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15" xfId="0" applyBorder="1" applyAlignment="1">
      <alignment horizontal="left"/>
    </xf>
    <xf numFmtId="0" fontId="0" fillId="0" borderId="26" xfId="0" applyBorder="1" applyAlignment="1">
      <alignment horizontal="left"/>
    </xf>
    <xf numFmtId="0" fontId="0" fillId="0" borderId="25" xfId="0" applyBorder="1" applyAlignment="1">
      <alignment horizontal="left"/>
    </xf>
    <xf numFmtId="0" fontId="0" fillId="0" borderId="8"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1" fillId="15" borderId="26" xfId="0" applyFont="1" applyFill="1" applyBorder="1" applyAlignment="1" applyProtection="1">
      <alignment horizontal="center" vertical="center"/>
      <protection locked="0"/>
    </xf>
    <xf numFmtId="0" fontId="1" fillId="15" borderId="33" xfId="0" applyFont="1" applyFill="1" applyBorder="1" applyAlignment="1" applyProtection="1">
      <alignment horizontal="center" vertical="center"/>
      <protection locked="0"/>
    </xf>
    <xf numFmtId="0" fontId="1" fillId="15" borderId="25" xfId="0" applyFont="1" applyFill="1" applyBorder="1" applyAlignment="1" applyProtection="1">
      <alignment horizontal="center" vertical="center"/>
      <protection locked="0"/>
    </xf>
    <xf numFmtId="0" fontId="0" fillId="0" borderId="24"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7" fillId="0" borderId="24" xfId="0" applyFont="1" applyBorder="1" applyAlignment="1" applyProtection="1">
      <alignment horizontal="left" vertical="center"/>
      <protection locked="0"/>
    </xf>
    <xf numFmtId="0" fontId="17" fillId="0" borderId="39" xfId="0" applyFont="1" applyBorder="1" applyAlignment="1" applyProtection="1">
      <alignment horizontal="left" vertical="center"/>
      <protection locked="0"/>
    </xf>
    <xf numFmtId="0" fontId="17" fillId="0" borderId="23" xfId="0" applyFont="1" applyBorder="1" applyAlignment="1" applyProtection="1">
      <alignment horizontal="left" vertical="center"/>
      <protection locked="0"/>
    </xf>
    <xf numFmtId="164" fontId="10" fillId="6" borderId="30" xfId="1" applyNumberFormat="1" applyFont="1" applyFill="1" applyBorder="1" applyAlignment="1" applyProtection="1">
      <alignment horizontal="center" vertical="top" wrapText="1"/>
      <protection locked="0"/>
    </xf>
    <xf numFmtId="164" fontId="10" fillId="6" borderId="35" xfId="1" applyNumberFormat="1" applyFont="1" applyFill="1" applyBorder="1" applyAlignment="1" applyProtection="1">
      <alignment horizontal="center" vertical="top" wrapText="1"/>
      <protection locked="0"/>
    </xf>
    <xf numFmtId="164" fontId="10" fillId="6" borderId="31" xfId="1" applyNumberFormat="1" applyFont="1" applyFill="1" applyBorder="1" applyAlignment="1" applyProtection="1">
      <alignment horizontal="center" vertical="top" wrapText="1"/>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9" fillId="0" borderId="53" xfId="0" applyFont="1" applyBorder="1" applyAlignment="1" applyProtection="1">
      <alignment horizontal="center"/>
      <protection locked="0"/>
    </xf>
    <xf numFmtId="0" fontId="9" fillId="0" borderId="52" xfId="0" applyFont="1" applyBorder="1" applyAlignment="1" applyProtection="1">
      <alignment horizontal="center"/>
      <protection locked="0"/>
    </xf>
    <xf numFmtId="0" fontId="9" fillId="0" borderId="54" xfId="0" applyFont="1" applyBorder="1" applyAlignment="1" applyProtection="1">
      <alignment horizontal="center"/>
      <protection locked="0"/>
    </xf>
    <xf numFmtId="0" fontId="9" fillId="0" borderId="50"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49" xfId="0" applyFont="1" applyBorder="1" applyAlignment="1" applyProtection="1">
      <alignment horizontal="center"/>
      <protection locked="0"/>
    </xf>
    <xf numFmtId="0" fontId="9" fillId="0" borderId="55" xfId="0" applyFont="1" applyBorder="1" applyAlignment="1" applyProtection="1">
      <alignment horizontal="center"/>
      <protection locked="0"/>
    </xf>
    <xf numFmtId="0" fontId="9" fillId="0" borderId="56" xfId="0" applyFont="1" applyBorder="1" applyAlignment="1" applyProtection="1">
      <alignment horizontal="center"/>
      <protection locked="0"/>
    </xf>
    <xf numFmtId="0" fontId="9" fillId="0" borderId="57" xfId="0" applyFont="1" applyBorder="1" applyAlignment="1" applyProtection="1">
      <alignment horizontal="center"/>
      <protection locked="0"/>
    </xf>
    <xf numFmtId="44" fontId="22" fillId="0" borderId="53" xfId="0" applyNumberFormat="1" applyFont="1" applyBorder="1" applyAlignment="1" applyProtection="1">
      <alignment horizontal="center" vertical="center"/>
      <protection locked="0"/>
    </xf>
    <xf numFmtId="44" fontId="22" fillId="0" borderId="52" xfId="0" applyNumberFormat="1" applyFont="1" applyBorder="1" applyAlignment="1" applyProtection="1">
      <alignment horizontal="center" vertical="center"/>
      <protection locked="0"/>
    </xf>
    <xf numFmtId="44" fontId="22" fillId="0" borderId="54" xfId="0" applyNumberFormat="1" applyFont="1" applyBorder="1" applyAlignment="1" applyProtection="1">
      <alignment horizontal="center" vertical="center"/>
      <protection locked="0"/>
    </xf>
    <xf numFmtId="44" fontId="22" fillId="0" borderId="55" xfId="0" applyNumberFormat="1" applyFont="1" applyBorder="1" applyAlignment="1" applyProtection="1">
      <alignment horizontal="center" vertical="center"/>
      <protection locked="0"/>
    </xf>
    <xf numFmtId="44" fontId="22" fillId="0" borderId="56" xfId="0" applyNumberFormat="1" applyFont="1" applyBorder="1" applyAlignment="1" applyProtection="1">
      <alignment horizontal="center" vertical="center"/>
      <protection locked="0"/>
    </xf>
    <xf numFmtId="44" fontId="22" fillId="0" borderId="57" xfId="0" applyNumberFormat="1"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67"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6" fillId="26" borderId="59" xfId="0" applyFont="1" applyFill="1" applyBorder="1" applyAlignment="1" applyProtection="1">
      <alignment horizontal="center" vertical="center"/>
      <protection locked="0"/>
    </xf>
    <xf numFmtId="0" fontId="6" fillId="26" borderId="43" xfId="0" applyFont="1" applyFill="1" applyBorder="1" applyAlignment="1" applyProtection="1">
      <alignment horizontal="center" vertical="center"/>
      <protection locked="0"/>
    </xf>
    <xf numFmtId="0" fontId="6" fillId="26" borderId="60" xfId="0" applyFont="1" applyFill="1" applyBorder="1" applyAlignment="1" applyProtection="1">
      <alignment horizontal="center" vertical="center"/>
      <protection locked="0"/>
    </xf>
    <xf numFmtId="0" fontId="6" fillId="26" borderId="43" xfId="0" applyFont="1" applyFill="1" applyBorder="1" applyAlignment="1" applyProtection="1">
      <alignment horizontal="center" vertical="center" wrapText="1"/>
      <protection locked="0"/>
    </xf>
    <xf numFmtId="0" fontId="6" fillId="26" borderId="60" xfId="0" applyFont="1" applyFill="1" applyBorder="1" applyAlignment="1" applyProtection="1">
      <alignment horizontal="center" vertical="center" wrapText="1"/>
      <protection locked="0"/>
    </xf>
    <xf numFmtId="0" fontId="4" fillId="26" borderId="59" xfId="0" applyFont="1" applyFill="1" applyBorder="1" applyAlignment="1" applyProtection="1">
      <alignment horizontal="center" vertical="center"/>
      <protection locked="0"/>
    </xf>
    <xf numFmtId="0" fontId="4" fillId="26" borderId="43" xfId="0" applyFont="1" applyFill="1" applyBorder="1" applyAlignment="1" applyProtection="1">
      <alignment horizontal="center" vertical="center"/>
      <protection locked="0"/>
    </xf>
    <xf numFmtId="0" fontId="4" fillId="26" borderId="60" xfId="0" applyFont="1" applyFill="1" applyBorder="1" applyAlignment="1" applyProtection="1">
      <alignment horizontal="center" vertical="center"/>
      <protection locked="0"/>
    </xf>
    <xf numFmtId="44" fontId="18" fillId="0" borderId="15" xfId="1" applyFont="1" applyFill="1" applyBorder="1" applyAlignment="1" applyProtection="1">
      <alignment horizontal="center" vertical="center"/>
      <protection locked="0"/>
    </xf>
    <xf numFmtId="0" fontId="2" fillId="9" borderId="7" xfId="0" applyFont="1" applyFill="1" applyBorder="1" applyAlignment="1" applyProtection="1">
      <alignment horizontal="center"/>
      <protection locked="0"/>
    </xf>
    <xf numFmtId="0" fontId="2" fillId="9" borderId="1" xfId="0" applyFont="1" applyFill="1" applyBorder="1" applyAlignment="1" applyProtection="1">
      <alignment horizontal="center"/>
      <protection locked="0"/>
    </xf>
    <xf numFmtId="0" fontId="2" fillId="9" borderId="2" xfId="0" applyFont="1" applyFill="1" applyBorder="1" applyAlignment="1" applyProtection="1">
      <alignment horizontal="center"/>
      <protection locked="0"/>
    </xf>
    <xf numFmtId="44" fontId="0" fillId="0" borderId="11" xfId="0" applyNumberFormat="1" applyBorder="1" applyAlignment="1" applyProtection="1">
      <alignment horizontal="left"/>
      <protection locked="0"/>
    </xf>
    <xf numFmtId="44" fontId="0" fillId="0" borderId="14" xfId="0" applyNumberFormat="1" applyBorder="1" applyAlignment="1" applyProtection="1">
      <alignment horizontal="left"/>
      <protection locked="0"/>
    </xf>
    <xf numFmtId="44" fontId="1" fillId="0" borderId="5" xfId="0" applyNumberFormat="1" applyFont="1" applyBorder="1" applyAlignment="1" applyProtection="1">
      <alignment horizontal="left"/>
      <protection locked="0"/>
    </xf>
    <xf numFmtId="44" fontId="1" fillId="0" borderId="15" xfId="0" applyNumberFormat="1" applyFont="1" applyBorder="1" applyAlignment="1" applyProtection="1">
      <alignment horizontal="left"/>
      <protection locked="0"/>
    </xf>
    <xf numFmtId="44" fontId="1" fillId="0" borderId="16" xfId="0" applyNumberFormat="1" applyFont="1" applyBorder="1" applyAlignment="1" applyProtection="1">
      <alignment horizontal="left" vertical="center"/>
      <protection locked="0"/>
    </xf>
    <xf numFmtId="44" fontId="1" fillId="0" borderId="17" xfId="0" applyNumberFormat="1" applyFont="1" applyBorder="1" applyAlignment="1" applyProtection="1">
      <alignment horizontal="left" vertical="center"/>
      <protection locked="0"/>
    </xf>
    <xf numFmtId="0" fontId="2" fillId="0" borderId="24"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1" fillId="0" borderId="22"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6" fillId="10" borderId="7" xfId="0" applyFont="1" applyFill="1" applyBorder="1" applyAlignment="1" applyProtection="1">
      <alignment horizontal="center"/>
      <protection locked="0"/>
    </xf>
    <xf numFmtId="0" fontId="6" fillId="10" borderId="1" xfId="0" applyFont="1" applyFill="1" applyBorder="1" applyAlignment="1" applyProtection="1">
      <alignment horizontal="center"/>
      <protection locked="0"/>
    </xf>
    <xf numFmtId="0" fontId="6" fillId="10" borderId="2" xfId="0" applyFont="1" applyFill="1" applyBorder="1" applyAlignment="1" applyProtection="1">
      <alignment horizontal="center"/>
      <protection locked="0"/>
    </xf>
    <xf numFmtId="0" fontId="32" fillId="2" borderId="20" xfId="0" applyFont="1" applyFill="1" applyBorder="1" applyAlignment="1" applyProtection="1">
      <alignment horizontal="center"/>
      <protection locked="0"/>
    </xf>
    <xf numFmtId="0" fontId="32" fillId="2" borderId="38" xfId="0" applyFont="1" applyFill="1" applyBorder="1" applyAlignment="1" applyProtection="1">
      <alignment horizontal="center"/>
      <protection locked="0"/>
    </xf>
    <xf numFmtId="0" fontId="32" fillId="2" borderId="21" xfId="0" applyFont="1" applyFill="1" applyBorder="1" applyAlignment="1" applyProtection="1">
      <alignment horizontal="center"/>
      <protection locked="0"/>
    </xf>
    <xf numFmtId="0" fontId="31" fillId="2" borderId="20" xfId="0" applyFont="1" applyFill="1" applyBorder="1" applyAlignment="1">
      <alignment horizontal="center"/>
    </xf>
    <xf numFmtId="0" fontId="31" fillId="2" borderId="38" xfId="0" applyFont="1" applyFill="1" applyBorder="1" applyAlignment="1">
      <alignment horizontal="center"/>
    </xf>
    <xf numFmtId="0" fontId="31" fillId="2" borderId="21" xfId="0" applyFont="1" applyFill="1" applyBorder="1" applyAlignment="1">
      <alignment horizontal="center"/>
    </xf>
    <xf numFmtId="0" fontId="11" fillId="0" borderId="0" xfId="0" applyFont="1"/>
    <xf numFmtId="0" fontId="48" fillId="0" borderId="0" xfId="3" applyFont="1" applyFill="1" applyAlignment="1">
      <alignment horizontal="left"/>
    </xf>
    <xf numFmtId="0" fontId="41" fillId="0" borderId="0" xfId="0" applyFont="1" applyAlignment="1" applyProtection="1">
      <alignment horizontal="center"/>
      <protection locked="0"/>
    </xf>
    <xf numFmtId="0" fontId="34" fillId="0" borderId="0" xfId="0" applyFont="1" applyAlignment="1" applyProtection="1">
      <alignment horizontal="left" vertical="center" wrapText="1"/>
      <protection locked="0"/>
    </xf>
    <xf numFmtId="0" fontId="2" fillId="28" borderId="11" xfId="0" applyFont="1" applyFill="1" applyBorder="1" applyAlignment="1" applyProtection="1">
      <alignment horizontal="center"/>
      <protection locked="0"/>
    </xf>
    <xf numFmtId="0" fontId="2" fillId="28" borderId="10" xfId="0" applyFont="1" applyFill="1" applyBorder="1" applyAlignment="1" applyProtection="1">
      <alignment horizontal="center"/>
      <protection locked="0"/>
    </xf>
    <xf numFmtId="0" fontId="41" fillId="10" borderId="0" xfId="0" applyFont="1" applyFill="1" applyAlignment="1" applyProtection="1">
      <alignment horizontal="center"/>
      <protection locked="0"/>
    </xf>
  </cellXfs>
  <cellStyles count="11">
    <cellStyle name="60% - Accent2" xfId="8" builtinId="36"/>
    <cellStyle name="Accent1" xfId="9" builtinId="29"/>
    <cellStyle name="Accent5" xfId="10" builtinId="45"/>
    <cellStyle name="Calculation" xfId="7" builtinId="22"/>
    <cellStyle name="Currency" xfId="1" builtinId="4"/>
    <cellStyle name="Hyperlink" xfId="3" builtinId="8"/>
    <cellStyle name="Input" xfId="5" builtinId="20"/>
    <cellStyle name="Neutral" xfId="4" builtinId="28"/>
    <cellStyle name="Normal" xfId="0" builtinId="0"/>
    <cellStyle name="Output" xfId="6" builtinId="21"/>
    <cellStyle name="Percent" xfId="2"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color rgb="FFCCECFF"/>
      <color rgb="FFFFFFCC"/>
      <color rgb="FFFFCCFF"/>
      <color rgb="FFCC99FF"/>
      <color rgb="FFCC9900"/>
      <color rgb="FFFFCC66"/>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oprals.state.gov/content.asp?content_id=114&amp;menu_id=75" TargetMode="External"/><Relationship Id="rId2" Type="http://schemas.openxmlformats.org/officeDocument/2006/relationships/hyperlink" Target="https://aoprals.state.gov/web920/per_diem.asp" TargetMode="External"/><Relationship Id="rId1" Type="http://schemas.openxmlformats.org/officeDocument/2006/relationships/hyperlink" Target="https://www.gsa.gov/travel/plan-book/per-diem-rates" TargetMode="External"/><Relationship Id="rId5" Type="http://schemas.openxmlformats.org/officeDocument/2006/relationships/printerSettings" Target="../printerSettings/printerSettings1.bin"/><Relationship Id="rId4" Type="http://schemas.openxmlformats.org/officeDocument/2006/relationships/hyperlink" Target="https://globalengagement.uga.edu/finance-and-operations/study-away-financial-manu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globalengagement.uga.edu/finance-and-operations/study-away-financial-manual" TargetMode="External"/><Relationship Id="rId7" Type="http://schemas.openxmlformats.org/officeDocument/2006/relationships/hyperlink" Target="https://globalengagement.uga.edu/finance-and-operations/study-away-financial-manual/study-away-budgeting/current-templates" TargetMode="External"/><Relationship Id="rId2" Type="http://schemas.openxmlformats.org/officeDocument/2006/relationships/hyperlink" Target="https://globalengagement.uga.edu/finance-and-operations/study-away-financial-manual" TargetMode="External"/><Relationship Id="rId1" Type="http://schemas.openxmlformats.org/officeDocument/2006/relationships/hyperlink" Target="https://globalengagement.uga.edu/finance-and-operations/study-away-financial-manual" TargetMode="External"/><Relationship Id="rId6" Type="http://schemas.openxmlformats.org/officeDocument/2006/relationships/hyperlink" Target="https://globalengagement.uga.edu/finance-and-operations/study-away-financial-manual/study-away-budgeting/instructional-expenses" TargetMode="External"/><Relationship Id="rId5" Type="http://schemas.openxmlformats.org/officeDocument/2006/relationships/hyperlink" Target="https://globalengagement.uga.edu/finance-and-operations/study-away-financial-manual" TargetMode="External"/><Relationship Id="rId10" Type="http://schemas.openxmlformats.org/officeDocument/2006/relationships/comments" Target="../comments1.xml"/><Relationship Id="rId4" Type="http://schemas.openxmlformats.org/officeDocument/2006/relationships/hyperlink" Target="https://globalengagement.uga.edu/finance-and-operations/study-away-financial-manual" TargetMode="External"/><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globalengagement.uga.edu/finance-and-operations/study-away-financial-manual" TargetMode="External"/><Relationship Id="rId1" Type="http://schemas.openxmlformats.org/officeDocument/2006/relationships/hyperlink" Target="https://globalengagement.uga.edu/finance-and-operations/study-away-financial-manua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B9F8D-F1F5-458B-A10F-6D52D1DAC623}">
  <dimension ref="A1:F57"/>
  <sheetViews>
    <sheetView showGridLines="0" workbookViewId="0">
      <selection activeCell="A8" sqref="A8"/>
    </sheetView>
  </sheetViews>
  <sheetFormatPr baseColWidth="10" defaultColWidth="9.1640625" defaultRowHeight="15" x14ac:dyDescent="0.2"/>
  <cols>
    <col min="1" max="1" width="185.6640625" style="325" customWidth="1"/>
    <col min="2" max="16384" width="9.1640625" style="1"/>
  </cols>
  <sheetData>
    <row r="1" spans="1:1" ht="30" x14ac:dyDescent="0.35">
      <c r="A1" s="330" t="s">
        <v>0</v>
      </c>
    </row>
    <row r="2" spans="1:1" ht="30" x14ac:dyDescent="0.35">
      <c r="A2" s="330" t="s">
        <v>1</v>
      </c>
    </row>
    <row r="3" spans="1:1" ht="16" x14ac:dyDescent="0.2">
      <c r="A3" s="240" t="s">
        <v>558</v>
      </c>
    </row>
    <row r="4" spans="1:1" ht="16" x14ac:dyDescent="0.2">
      <c r="A4" s="240" t="s">
        <v>2</v>
      </c>
    </row>
    <row r="5" spans="1:1" x14ac:dyDescent="0.2">
      <c r="A5" s="240"/>
    </row>
    <row r="6" spans="1:1" ht="16" x14ac:dyDescent="0.2">
      <c r="A6" s="325" t="s">
        <v>3</v>
      </c>
    </row>
    <row r="7" spans="1:1" ht="20" x14ac:dyDescent="0.25">
      <c r="A7" s="331" t="s">
        <v>4</v>
      </c>
    </row>
    <row r="8" spans="1:1" ht="32" x14ac:dyDescent="0.2">
      <c r="A8" s="332" t="s">
        <v>5</v>
      </c>
    </row>
    <row r="9" spans="1:1" ht="16" x14ac:dyDescent="0.2">
      <c r="A9" s="333" t="s">
        <v>6</v>
      </c>
    </row>
    <row r="10" spans="1:1" ht="16" x14ac:dyDescent="0.2">
      <c r="A10" s="333" t="s">
        <v>7</v>
      </c>
    </row>
    <row r="11" spans="1:1" ht="16" x14ac:dyDescent="0.2">
      <c r="A11" s="333" t="s">
        <v>8</v>
      </c>
    </row>
    <row r="12" spans="1:1" ht="16" x14ac:dyDescent="0.2">
      <c r="A12" s="332" t="s">
        <v>9</v>
      </c>
    </row>
    <row r="13" spans="1:1" ht="20" x14ac:dyDescent="0.25">
      <c r="A13" s="331" t="s">
        <v>10</v>
      </c>
    </row>
    <row r="14" spans="1:1" ht="16" x14ac:dyDescent="0.2">
      <c r="A14" s="334" t="s">
        <v>11</v>
      </c>
    </row>
    <row r="15" spans="1:1" ht="16" x14ac:dyDescent="0.2">
      <c r="A15" s="335" t="s">
        <v>12</v>
      </c>
    </row>
    <row r="16" spans="1:1" ht="16" x14ac:dyDescent="0.2">
      <c r="A16" s="336" t="s">
        <v>13</v>
      </c>
    </row>
    <row r="17" spans="1:1" ht="16" x14ac:dyDescent="0.2">
      <c r="A17" s="335" t="s">
        <v>14</v>
      </c>
    </row>
    <row r="18" spans="1:1" ht="32" x14ac:dyDescent="0.2">
      <c r="A18" s="336" t="s">
        <v>15</v>
      </c>
    </row>
    <row r="19" spans="1:1" ht="16" x14ac:dyDescent="0.2">
      <c r="A19" s="335" t="s">
        <v>16</v>
      </c>
    </row>
    <row r="20" spans="1:1" s="323" customFormat="1" ht="32" x14ac:dyDescent="0.2">
      <c r="A20" s="336" t="s">
        <v>17</v>
      </c>
    </row>
    <row r="21" spans="1:1" ht="16" x14ac:dyDescent="0.2">
      <c r="A21" s="335" t="s">
        <v>18</v>
      </c>
    </row>
    <row r="22" spans="1:1" ht="64" x14ac:dyDescent="0.2">
      <c r="A22" s="336" t="s">
        <v>19</v>
      </c>
    </row>
    <row r="23" spans="1:1" ht="32" x14ac:dyDescent="0.2">
      <c r="A23" s="336" t="s">
        <v>20</v>
      </c>
    </row>
    <row r="24" spans="1:1" ht="62.25" customHeight="1" x14ac:dyDescent="0.2">
      <c r="A24" s="337" t="s">
        <v>21</v>
      </c>
    </row>
    <row r="25" spans="1:1" ht="16" x14ac:dyDescent="0.2">
      <c r="A25" s="335" t="s">
        <v>22</v>
      </c>
    </row>
    <row r="26" spans="1:1" ht="16" x14ac:dyDescent="0.2">
      <c r="A26" s="336" t="s">
        <v>23</v>
      </c>
    </row>
    <row r="27" spans="1:1" ht="16" x14ac:dyDescent="0.2">
      <c r="A27" s="335" t="s">
        <v>24</v>
      </c>
    </row>
    <row r="28" spans="1:1" ht="61.5" customHeight="1" x14ac:dyDescent="0.2">
      <c r="A28" s="337" t="s">
        <v>25</v>
      </c>
    </row>
    <row r="29" spans="1:1" ht="20" x14ac:dyDescent="0.25">
      <c r="A29" s="331" t="s">
        <v>26</v>
      </c>
    </row>
    <row r="30" spans="1:1" s="338" customFormat="1" ht="48" x14ac:dyDescent="0.2">
      <c r="A30" s="332" t="s">
        <v>27</v>
      </c>
    </row>
    <row r="31" spans="1:1" s="338" customFormat="1" ht="16" x14ac:dyDescent="0.2">
      <c r="A31" s="332" t="s">
        <v>28</v>
      </c>
    </row>
    <row r="32" spans="1:1" s="338" customFormat="1" ht="32" x14ac:dyDescent="0.2">
      <c r="A32" s="332" t="s">
        <v>29</v>
      </c>
    </row>
    <row r="33" spans="1:1" s="338" customFormat="1" ht="16" x14ac:dyDescent="0.2">
      <c r="A33" s="332" t="s">
        <v>30</v>
      </c>
    </row>
    <row r="34" spans="1:1" s="338" customFormat="1" ht="16" x14ac:dyDescent="0.2">
      <c r="A34" s="332" t="s">
        <v>31</v>
      </c>
    </row>
    <row r="35" spans="1:1" s="338" customFormat="1" ht="16" x14ac:dyDescent="0.2">
      <c r="A35" s="332" t="s">
        <v>32</v>
      </c>
    </row>
    <row r="36" spans="1:1" s="338" customFormat="1" ht="16" x14ac:dyDescent="0.2">
      <c r="A36" s="339" t="s">
        <v>33</v>
      </c>
    </row>
    <row r="37" spans="1:1" s="338" customFormat="1" ht="16" x14ac:dyDescent="0.2">
      <c r="A37" s="339" t="s">
        <v>34</v>
      </c>
    </row>
    <row r="38" spans="1:1" s="338" customFormat="1" ht="16" x14ac:dyDescent="0.2">
      <c r="A38" s="339" t="s">
        <v>35</v>
      </c>
    </row>
    <row r="39" spans="1:1" s="338" customFormat="1" ht="32" x14ac:dyDescent="0.2">
      <c r="A39" s="332" t="s">
        <v>36</v>
      </c>
    </row>
    <row r="40" spans="1:1" ht="20" x14ac:dyDescent="0.25">
      <c r="A40" s="331" t="s">
        <v>557</v>
      </c>
    </row>
    <row r="41" spans="1:1" ht="16" x14ac:dyDescent="0.2">
      <c r="A41" s="332" t="s">
        <v>37</v>
      </c>
    </row>
    <row r="42" spans="1:1" ht="16" x14ac:dyDescent="0.2">
      <c r="A42" s="332" t="s">
        <v>38</v>
      </c>
    </row>
    <row r="43" spans="1:1" x14ac:dyDescent="0.2">
      <c r="A43" s="332"/>
    </row>
    <row r="44" spans="1:1" ht="16" x14ac:dyDescent="0.2">
      <c r="A44" s="326" t="s">
        <v>39</v>
      </c>
    </row>
    <row r="45" spans="1:1" ht="16" x14ac:dyDescent="0.2">
      <c r="A45" s="324" t="s">
        <v>40</v>
      </c>
    </row>
    <row r="46" spans="1:1" ht="16" x14ac:dyDescent="0.2">
      <c r="A46" s="324" t="s">
        <v>41</v>
      </c>
    </row>
    <row r="47" spans="1:1" ht="16" x14ac:dyDescent="0.2">
      <c r="A47" s="332" t="s">
        <v>42</v>
      </c>
    </row>
    <row r="48" spans="1:1" ht="32" x14ac:dyDescent="0.2">
      <c r="A48" s="332" t="s">
        <v>43</v>
      </c>
    </row>
    <row r="49" spans="1:6" ht="16" x14ac:dyDescent="0.2">
      <c r="A49" s="332" t="s">
        <v>44</v>
      </c>
    </row>
    <row r="50" spans="1:6" ht="16" x14ac:dyDescent="0.2">
      <c r="A50" s="332" t="s">
        <v>45</v>
      </c>
    </row>
    <row r="51" spans="1:6" ht="16" x14ac:dyDescent="0.2">
      <c r="A51" s="332" t="s">
        <v>46</v>
      </c>
    </row>
    <row r="52" spans="1:6" ht="32" x14ac:dyDescent="0.2">
      <c r="A52" s="332" t="s">
        <v>47</v>
      </c>
    </row>
    <row r="53" spans="1:6" ht="16" x14ac:dyDescent="0.2">
      <c r="A53" s="324" t="s">
        <v>48</v>
      </c>
    </row>
    <row r="54" spans="1:6" ht="16" x14ac:dyDescent="0.2">
      <c r="A54" s="324" t="s">
        <v>49</v>
      </c>
    </row>
    <row r="55" spans="1:6" x14ac:dyDescent="0.2">
      <c r="A55" s="324"/>
    </row>
    <row r="56" spans="1:6" x14ac:dyDescent="0.2">
      <c r="A56" s="394" t="s">
        <v>50</v>
      </c>
      <c r="B56" s="394"/>
      <c r="C56" s="394"/>
      <c r="D56" s="394"/>
      <c r="E56" s="394"/>
      <c r="F56" s="394"/>
    </row>
    <row r="57" spans="1:6" x14ac:dyDescent="0.2">
      <c r="A57" s="395" t="s">
        <v>51</v>
      </c>
      <c r="B57" s="395"/>
      <c r="C57" s="395"/>
      <c r="D57" s="395"/>
      <c r="E57" s="395"/>
      <c r="F57" s="395"/>
    </row>
  </sheetData>
  <mergeCells count="2">
    <mergeCell ref="A56:F56"/>
    <mergeCell ref="A57:F57"/>
  </mergeCells>
  <hyperlinks>
    <hyperlink ref="A36" r:id="rId1" xr:uid="{8D1BF189-CB12-4AD0-8C7C-747972C46CE9}"/>
    <hyperlink ref="A37" r:id="rId2" xr:uid="{0EB80C6A-7371-4B55-A894-0C7E569CD2B6}"/>
    <hyperlink ref="A38" r:id="rId3" xr:uid="{816613F4-EA7B-45C8-BC03-C7CAEECF9755}"/>
    <hyperlink ref="A57" r:id="rId4" xr:uid="{453BC33C-AE71-42E2-A3BC-1F4EE80570DF}"/>
  </hyperlinks>
  <pageMargins left="0.7" right="0.7" top="0.75" bottom="0.75" header="0.3" footer="0.3"/>
  <pageSetup orientation="portrait" horizontalDpi="1200" verticalDpi="12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3CE3D-7B86-43D0-B7C5-63B8E4A8BA5F}">
  <sheetPr>
    <tabColor theme="8" tint="0.79998168889431442"/>
    <pageSetUpPr fitToPage="1"/>
  </sheetPr>
  <dimension ref="A1:B113"/>
  <sheetViews>
    <sheetView showGridLines="0" workbookViewId="0">
      <selection sqref="A1:B1"/>
    </sheetView>
  </sheetViews>
  <sheetFormatPr baseColWidth="10" defaultColWidth="9.1640625" defaultRowHeight="15" x14ac:dyDescent="0.2"/>
  <cols>
    <col min="1" max="1" width="5.6640625" style="1" customWidth="1"/>
    <col min="2" max="2" width="121.6640625" style="325" customWidth="1"/>
    <col min="3" max="16384" width="9.1640625" style="1"/>
  </cols>
  <sheetData>
    <row r="1" spans="1:2" ht="29" x14ac:dyDescent="0.35">
      <c r="A1" s="397" t="s">
        <v>52</v>
      </c>
      <c r="B1" s="397"/>
    </row>
    <row r="2" spans="1:2" ht="19" x14ac:dyDescent="0.25">
      <c r="A2" s="398" t="s">
        <v>53</v>
      </c>
      <c r="B2" s="398"/>
    </row>
    <row r="3" spans="1:2" ht="16" thickBot="1" x14ac:dyDescent="0.25"/>
    <row r="4" spans="1:2" ht="16" thickBot="1" x14ac:dyDescent="0.25">
      <c r="A4" s="399" t="s">
        <v>54</v>
      </c>
      <c r="B4" s="400"/>
    </row>
    <row r="5" spans="1:2" x14ac:dyDescent="0.2">
      <c r="A5" s="396" t="s">
        <v>55</v>
      </c>
      <c r="B5" s="396"/>
    </row>
    <row r="6" spans="1:2" ht="16" x14ac:dyDescent="0.2">
      <c r="A6" s="160"/>
      <c r="B6" s="326" t="s">
        <v>56</v>
      </c>
    </row>
    <row r="7" spans="1:2" ht="16" x14ac:dyDescent="0.2">
      <c r="A7" s="160"/>
      <c r="B7" s="326" t="s">
        <v>57</v>
      </c>
    </row>
    <row r="8" spans="1:2" ht="16" x14ac:dyDescent="0.2">
      <c r="A8" s="160"/>
      <c r="B8" s="326" t="s">
        <v>58</v>
      </c>
    </row>
    <row r="9" spans="1:2" ht="16" x14ac:dyDescent="0.2">
      <c r="A9" s="160"/>
      <c r="B9" s="326" t="s">
        <v>59</v>
      </c>
    </row>
    <row r="10" spans="1:2" ht="16" x14ac:dyDescent="0.2">
      <c r="A10" s="160"/>
      <c r="B10" s="326" t="s">
        <v>60</v>
      </c>
    </row>
    <row r="11" spans="1:2" ht="16" x14ac:dyDescent="0.2">
      <c r="A11" s="160"/>
      <c r="B11" s="326" t="s">
        <v>61</v>
      </c>
    </row>
    <row r="12" spans="1:2" ht="16" x14ac:dyDescent="0.2">
      <c r="A12" s="160"/>
      <c r="B12" s="326" t="s">
        <v>62</v>
      </c>
    </row>
    <row r="13" spans="1:2" ht="16" x14ac:dyDescent="0.2">
      <c r="A13" s="160"/>
      <c r="B13" s="326" t="s">
        <v>63</v>
      </c>
    </row>
    <row r="14" spans="1:2" ht="16" x14ac:dyDescent="0.2">
      <c r="A14" s="160"/>
      <c r="B14" s="326" t="s">
        <v>64</v>
      </c>
    </row>
    <row r="15" spans="1:2" ht="16" x14ac:dyDescent="0.2">
      <c r="A15" s="160"/>
      <c r="B15" s="326" t="s">
        <v>65</v>
      </c>
    </row>
    <row r="16" spans="1:2" ht="16" x14ac:dyDescent="0.2">
      <c r="A16" s="160"/>
      <c r="B16" s="326" t="s">
        <v>66</v>
      </c>
    </row>
    <row r="17" spans="1:2" ht="16" x14ac:dyDescent="0.2">
      <c r="A17" s="160"/>
      <c r="B17" s="326" t="s">
        <v>67</v>
      </c>
    </row>
    <row r="18" spans="1:2" ht="16" x14ac:dyDescent="0.2">
      <c r="A18" s="160"/>
      <c r="B18" s="326" t="s">
        <v>68</v>
      </c>
    </row>
    <row r="19" spans="1:2" ht="16" x14ac:dyDescent="0.2">
      <c r="A19" s="160"/>
      <c r="B19" s="326" t="s">
        <v>69</v>
      </c>
    </row>
    <row r="20" spans="1:2" ht="16" x14ac:dyDescent="0.2">
      <c r="A20" s="160"/>
      <c r="B20" s="326" t="s">
        <v>70</v>
      </c>
    </row>
    <row r="21" spans="1:2" ht="16" x14ac:dyDescent="0.2">
      <c r="A21" s="160"/>
      <c r="B21" s="326" t="s">
        <v>71</v>
      </c>
    </row>
    <row r="22" spans="1:2" ht="16" x14ac:dyDescent="0.2">
      <c r="A22" s="160"/>
      <c r="B22" s="326" t="s">
        <v>72</v>
      </c>
    </row>
    <row r="23" spans="1:2" ht="16" x14ac:dyDescent="0.2">
      <c r="A23" s="160"/>
      <c r="B23" s="326" t="s">
        <v>73</v>
      </c>
    </row>
    <row r="24" spans="1:2" ht="16" x14ac:dyDescent="0.2">
      <c r="A24" s="160"/>
      <c r="B24" s="326" t="s">
        <v>74</v>
      </c>
    </row>
    <row r="25" spans="1:2" ht="16" thickBot="1" x14ac:dyDescent="0.25"/>
    <row r="26" spans="1:2" ht="16" thickBot="1" x14ac:dyDescent="0.25">
      <c r="A26" s="401" t="str">
        <f>'Budget Draft'!A55:P55</f>
        <v>FIXED INSTRUCTIONAL EXPENSE: SALARY FOR UGA EMPLOYEES</v>
      </c>
      <c r="B26" s="402"/>
    </row>
    <row r="27" spans="1:2" x14ac:dyDescent="0.2">
      <c r="A27" s="396" t="s">
        <v>75</v>
      </c>
      <c r="B27" s="396"/>
    </row>
    <row r="28" spans="1:2" ht="16" x14ac:dyDescent="0.2">
      <c r="A28" s="160"/>
      <c r="B28" s="326" t="s">
        <v>76</v>
      </c>
    </row>
    <row r="29" spans="1:2" ht="16" x14ac:dyDescent="0.2">
      <c r="A29" s="160"/>
      <c r="B29" s="326" t="s">
        <v>77</v>
      </c>
    </row>
    <row r="30" spans="1:2" ht="16" x14ac:dyDescent="0.2">
      <c r="A30" s="160"/>
      <c r="B30" s="326" t="s">
        <v>78</v>
      </c>
    </row>
    <row r="31" spans="1:2" ht="16" x14ac:dyDescent="0.2">
      <c r="A31" s="160"/>
      <c r="B31" s="326" t="s">
        <v>79</v>
      </c>
    </row>
    <row r="32" spans="1:2" ht="16" x14ac:dyDescent="0.2">
      <c r="A32" s="160"/>
      <c r="B32" s="326" t="s">
        <v>80</v>
      </c>
    </row>
    <row r="33" spans="1:2" ht="16" x14ac:dyDescent="0.2">
      <c r="A33" s="160"/>
      <c r="B33" s="326" t="s">
        <v>81</v>
      </c>
    </row>
    <row r="34" spans="1:2" ht="16" x14ac:dyDescent="0.2">
      <c r="A34" s="160"/>
      <c r="B34" s="326" t="s">
        <v>82</v>
      </c>
    </row>
    <row r="35" spans="1:2" ht="16" x14ac:dyDescent="0.2">
      <c r="A35" s="160"/>
      <c r="B35" s="326" t="s">
        <v>83</v>
      </c>
    </row>
    <row r="36" spans="1:2" ht="16" x14ac:dyDescent="0.2">
      <c r="A36" s="160"/>
      <c r="B36" s="324" t="s">
        <v>84</v>
      </c>
    </row>
    <row r="37" spans="1:2" ht="16" x14ac:dyDescent="0.2">
      <c r="A37" s="160"/>
      <c r="B37" s="324" t="s">
        <v>85</v>
      </c>
    </row>
    <row r="38" spans="1:2" ht="16" x14ac:dyDescent="0.2">
      <c r="A38" s="160"/>
      <c r="B38" s="324" t="s">
        <v>86</v>
      </c>
    </row>
    <row r="39" spans="1:2" ht="16" x14ac:dyDescent="0.2">
      <c r="A39" s="160"/>
      <c r="B39" s="324" t="s">
        <v>87</v>
      </c>
    </row>
    <row r="40" spans="1:2" ht="16" thickBot="1" x14ac:dyDescent="0.25"/>
    <row r="41" spans="1:2" ht="16" thickBot="1" x14ac:dyDescent="0.25">
      <c r="A41" s="401" t="str">
        <f>'Budget Draft'!A71:P71</f>
        <v>FIXED INSTRUCTIONAL EXPENSE: TRAVEL EXPENSES FOR UGA EMPLOYEES</v>
      </c>
      <c r="B41" s="402"/>
    </row>
    <row r="42" spans="1:2" ht="30" customHeight="1" x14ac:dyDescent="0.2">
      <c r="A42" s="407" t="s">
        <v>88</v>
      </c>
      <c r="B42" s="407"/>
    </row>
    <row r="43" spans="1:2" ht="16" x14ac:dyDescent="0.2">
      <c r="A43" s="160"/>
      <c r="B43" s="325" t="s">
        <v>89</v>
      </c>
    </row>
    <row r="44" spans="1:2" ht="16" x14ac:dyDescent="0.2">
      <c r="A44" s="160"/>
      <c r="B44" s="324" t="s">
        <v>90</v>
      </c>
    </row>
    <row r="45" spans="1:2" ht="16" x14ac:dyDescent="0.2">
      <c r="A45" s="160"/>
      <c r="B45" s="324" t="s">
        <v>91</v>
      </c>
    </row>
    <row r="46" spans="1:2" ht="16" x14ac:dyDescent="0.2">
      <c r="A46" s="160"/>
      <c r="B46" s="326" t="s">
        <v>92</v>
      </c>
    </row>
    <row r="47" spans="1:2" ht="16" x14ac:dyDescent="0.2">
      <c r="A47" s="160"/>
      <c r="B47" s="324" t="s">
        <v>93</v>
      </c>
    </row>
    <row r="48" spans="1:2" ht="16" x14ac:dyDescent="0.2">
      <c r="A48" s="160"/>
      <c r="B48" s="324" t="s">
        <v>94</v>
      </c>
    </row>
    <row r="49" spans="1:2" ht="32" x14ac:dyDescent="0.2">
      <c r="A49" s="160"/>
      <c r="B49" s="324" t="s">
        <v>95</v>
      </c>
    </row>
    <row r="50" spans="1:2" ht="32" x14ac:dyDescent="0.2">
      <c r="A50" s="160"/>
      <c r="B50" s="326" t="s">
        <v>96</v>
      </c>
    </row>
    <row r="51" spans="1:2" ht="16" x14ac:dyDescent="0.2">
      <c r="A51" s="160"/>
      <c r="B51" s="326" t="s">
        <v>97</v>
      </c>
    </row>
    <row r="52" spans="1:2" ht="16" x14ac:dyDescent="0.2">
      <c r="A52" s="160"/>
      <c r="B52" s="326" t="s">
        <v>98</v>
      </c>
    </row>
    <row r="53" spans="1:2" ht="16" x14ac:dyDescent="0.2">
      <c r="A53" s="160"/>
      <c r="B53" s="325" t="s">
        <v>99</v>
      </c>
    </row>
    <row r="54" spans="1:2" ht="16" x14ac:dyDescent="0.2">
      <c r="A54" s="160"/>
      <c r="B54" s="324" t="s">
        <v>100</v>
      </c>
    </row>
    <row r="55" spans="1:2" ht="16" x14ac:dyDescent="0.2">
      <c r="A55" s="160"/>
      <c r="B55" s="324" t="s">
        <v>101</v>
      </c>
    </row>
    <row r="56" spans="1:2" ht="32" x14ac:dyDescent="0.2">
      <c r="A56" s="160"/>
      <c r="B56" s="324" t="s">
        <v>102</v>
      </c>
    </row>
    <row r="57" spans="1:2" ht="16" x14ac:dyDescent="0.2">
      <c r="A57" s="160"/>
      <c r="B57" s="326" t="s">
        <v>103</v>
      </c>
    </row>
    <row r="58" spans="1:2" ht="16" x14ac:dyDescent="0.2">
      <c r="A58" s="160"/>
      <c r="B58" s="324" t="s">
        <v>104</v>
      </c>
    </row>
    <row r="59" spans="1:2" ht="16" x14ac:dyDescent="0.2">
      <c r="A59" s="160"/>
      <c r="B59" s="324" t="s">
        <v>105</v>
      </c>
    </row>
    <row r="60" spans="1:2" ht="15" customHeight="1" x14ac:dyDescent="0.2">
      <c r="A60" s="160"/>
      <c r="B60" s="326" t="s">
        <v>106</v>
      </c>
    </row>
    <row r="61" spans="1:2" ht="80" x14ac:dyDescent="0.2">
      <c r="A61" s="160"/>
      <c r="B61" s="326" t="s">
        <v>107</v>
      </c>
    </row>
    <row r="62" spans="1:2" ht="16" x14ac:dyDescent="0.2">
      <c r="A62" s="160"/>
      <c r="B62" s="326" t="s">
        <v>108</v>
      </c>
    </row>
    <row r="63" spans="1:2" ht="32" x14ac:dyDescent="0.2">
      <c r="A63" s="160"/>
      <c r="B63" s="326" t="s">
        <v>109</v>
      </c>
    </row>
    <row r="64" spans="1:2" ht="48" x14ac:dyDescent="0.2">
      <c r="A64" s="160"/>
      <c r="B64" s="326" t="s">
        <v>110</v>
      </c>
    </row>
    <row r="65" spans="1:2" ht="16" thickBot="1" x14ac:dyDescent="0.25"/>
    <row r="66" spans="1:2" ht="16" thickBot="1" x14ac:dyDescent="0.25">
      <c r="A66" s="408" t="str">
        <f>'Budget Draft'!A93:P93</f>
        <v>FIXED INSTRUCTIONAL EXPENSE: HONORARIA EXPENSES</v>
      </c>
      <c r="B66" s="409"/>
    </row>
    <row r="67" spans="1:2" ht="30" customHeight="1" x14ac:dyDescent="0.2">
      <c r="A67" s="407" t="s">
        <v>111</v>
      </c>
      <c r="B67" s="407"/>
    </row>
    <row r="68" spans="1:2" ht="16" x14ac:dyDescent="0.2">
      <c r="A68" s="160"/>
      <c r="B68" s="325" t="s">
        <v>112</v>
      </c>
    </row>
    <row r="69" spans="1:2" ht="16" x14ac:dyDescent="0.2">
      <c r="A69" s="160"/>
      <c r="B69" s="324" t="s">
        <v>113</v>
      </c>
    </row>
    <row r="70" spans="1:2" ht="32" x14ac:dyDescent="0.2">
      <c r="A70" s="160"/>
      <c r="B70" s="324" t="s">
        <v>114</v>
      </c>
    </row>
    <row r="71" spans="1:2" ht="16" x14ac:dyDescent="0.2">
      <c r="A71" s="160"/>
      <c r="B71" s="325" t="s">
        <v>115</v>
      </c>
    </row>
    <row r="72" spans="1:2" ht="16" x14ac:dyDescent="0.2">
      <c r="A72" s="160"/>
      <c r="B72" s="325" t="s">
        <v>116</v>
      </c>
    </row>
    <row r="73" spans="1:2" ht="32" x14ac:dyDescent="0.2">
      <c r="A73" s="160"/>
      <c r="B73" s="325" t="s">
        <v>117</v>
      </c>
    </row>
    <row r="74" spans="1:2" ht="16" x14ac:dyDescent="0.2">
      <c r="A74" s="160"/>
      <c r="B74" s="325" t="s">
        <v>118</v>
      </c>
    </row>
    <row r="75" spans="1:2" ht="16" x14ac:dyDescent="0.2">
      <c r="A75" s="160"/>
      <c r="B75" s="325" t="s">
        <v>119</v>
      </c>
    </row>
    <row r="76" spans="1:2" ht="16" x14ac:dyDescent="0.2">
      <c r="A76" s="160"/>
      <c r="B76" s="325" t="s">
        <v>120</v>
      </c>
    </row>
    <row r="77" spans="1:2" ht="48" x14ac:dyDescent="0.2">
      <c r="A77" s="160"/>
      <c r="B77" s="326" t="s">
        <v>110</v>
      </c>
    </row>
    <row r="78" spans="1:2" ht="16" thickBot="1" x14ac:dyDescent="0.25"/>
    <row r="79" spans="1:2" ht="16" thickBot="1" x14ac:dyDescent="0.25">
      <c r="A79" s="410" t="str">
        <f>'Budget Draft'!A108:P108</f>
        <v>VARIABLE INSTRUCTIONAL EXPENSES</v>
      </c>
      <c r="B79" s="411"/>
    </row>
    <row r="80" spans="1:2" x14ac:dyDescent="0.2">
      <c r="A80" s="396" t="s">
        <v>121</v>
      </c>
      <c r="B80" s="396"/>
    </row>
    <row r="81" spans="1:2" ht="32" x14ac:dyDescent="0.2">
      <c r="A81" s="160"/>
      <c r="B81" s="325" t="s">
        <v>122</v>
      </c>
    </row>
    <row r="82" spans="1:2" ht="16" x14ac:dyDescent="0.2">
      <c r="A82" s="160"/>
      <c r="B82" s="325" t="s">
        <v>123</v>
      </c>
    </row>
    <row r="83" spans="1:2" ht="16" x14ac:dyDescent="0.2">
      <c r="A83" s="160"/>
      <c r="B83" s="324" t="s">
        <v>124</v>
      </c>
    </row>
    <row r="84" spans="1:2" ht="32" x14ac:dyDescent="0.2">
      <c r="A84" s="160"/>
      <c r="B84" s="324" t="s">
        <v>125</v>
      </c>
    </row>
    <row r="85" spans="1:2" ht="48" x14ac:dyDescent="0.2">
      <c r="A85" s="160"/>
      <c r="B85" s="326" t="s">
        <v>110</v>
      </c>
    </row>
    <row r="86" spans="1:2" ht="16" x14ac:dyDescent="0.2">
      <c r="A86" s="160"/>
      <c r="B86" s="326" t="s">
        <v>126</v>
      </c>
    </row>
    <row r="87" spans="1:2" ht="16" thickBot="1" x14ac:dyDescent="0.25"/>
    <row r="88" spans="1:2" ht="16" thickBot="1" x14ac:dyDescent="0.25">
      <c r="A88" s="405" t="str">
        <f>'Budget Draft'!A129:P129</f>
        <v>NON-INSTRUCTIONAL EXPENSES</v>
      </c>
      <c r="B88" s="406"/>
    </row>
    <row r="89" spans="1:2" x14ac:dyDescent="0.2">
      <c r="A89" s="396" t="s">
        <v>121</v>
      </c>
      <c r="B89" s="396"/>
    </row>
    <row r="90" spans="1:2" ht="16" x14ac:dyDescent="0.2">
      <c r="A90" s="160"/>
      <c r="B90" s="325" t="s">
        <v>127</v>
      </c>
    </row>
    <row r="91" spans="1:2" ht="16" x14ac:dyDescent="0.2">
      <c r="A91" s="160"/>
      <c r="B91" s="325" t="s">
        <v>128</v>
      </c>
    </row>
    <row r="92" spans="1:2" ht="32" x14ac:dyDescent="0.2">
      <c r="A92" s="160"/>
      <c r="B92" s="324" t="s">
        <v>129</v>
      </c>
    </row>
    <row r="93" spans="1:2" ht="48" x14ac:dyDescent="0.2">
      <c r="A93" s="160"/>
      <c r="B93" s="327" t="s">
        <v>130</v>
      </c>
    </row>
    <row r="94" spans="1:2" ht="16" x14ac:dyDescent="0.2">
      <c r="A94" s="160"/>
      <c r="B94" s="325" t="s">
        <v>131</v>
      </c>
    </row>
    <row r="95" spans="1:2" ht="16" x14ac:dyDescent="0.2">
      <c r="A95" s="160"/>
      <c r="B95" s="324" t="s">
        <v>132</v>
      </c>
    </row>
    <row r="96" spans="1:2" ht="16" x14ac:dyDescent="0.2">
      <c r="A96" s="160"/>
      <c r="B96" s="324" t="s">
        <v>133</v>
      </c>
    </row>
    <row r="97" spans="1:2" ht="15" customHeight="1" x14ac:dyDescent="0.2">
      <c r="A97" s="160"/>
      <c r="B97" s="328" t="s">
        <v>134</v>
      </c>
    </row>
    <row r="98" spans="1:2" ht="32" x14ac:dyDescent="0.2">
      <c r="A98" s="160"/>
      <c r="B98" s="325" t="s">
        <v>135</v>
      </c>
    </row>
    <row r="99" spans="1:2" ht="16" x14ac:dyDescent="0.2">
      <c r="A99" s="160"/>
      <c r="B99" s="325" t="s">
        <v>136</v>
      </c>
    </row>
    <row r="100" spans="1:2" ht="16" x14ac:dyDescent="0.2">
      <c r="A100" s="160"/>
      <c r="B100" s="325" t="s">
        <v>137</v>
      </c>
    </row>
    <row r="101" spans="1:2" ht="16" x14ac:dyDescent="0.2">
      <c r="A101" s="160"/>
      <c r="B101" s="324" t="s">
        <v>124</v>
      </c>
    </row>
    <row r="102" spans="1:2" ht="32" x14ac:dyDescent="0.2">
      <c r="A102" s="160"/>
      <c r="B102" s="324" t="s">
        <v>125</v>
      </c>
    </row>
    <row r="103" spans="1:2" ht="16" x14ac:dyDescent="0.2">
      <c r="A103" s="160"/>
      <c r="B103" s="326" t="s">
        <v>138</v>
      </c>
    </row>
    <row r="104" spans="1:2" ht="16" x14ac:dyDescent="0.2">
      <c r="A104" s="160"/>
      <c r="B104" s="326" t="s">
        <v>139</v>
      </c>
    </row>
    <row r="105" spans="1:2" ht="16" x14ac:dyDescent="0.2">
      <c r="A105" s="160"/>
      <c r="B105" s="325" t="s">
        <v>140</v>
      </c>
    </row>
    <row r="106" spans="1:2" ht="16" thickBot="1" x14ac:dyDescent="0.25"/>
    <row r="107" spans="1:2" ht="16" thickBot="1" x14ac:dyDescent="0.25">
      <c r="A107" s="403" t="s">
        <v>141</v>
      </c>
      <c r="B107" s="404"/>
    </row>
    <row r="108" spans="1:2" ht="16" x14ac:dyDescent="0.2">
      <c r="A108" s="329"/>
      <c r="B108" s="325" t="s">
        <v>142</v>
      </c>
    </row>
    <row r="109" spans="1:2" ht="16" x14ac:dyDescent="0.2">
      <c r="A109" s="160"/>
      <c r="B109" s="325" t="s">
        <v>143</v>
      </c>
    </row>
    <row r="110" spans="1:2" ht="32" x14ac:dyDescent="0.2">
      <c r="A110" s="160"/>
      <c r="B110" s="324" t="s">
        <v>144</v>
      </c>
    </row>
    <row r="111" spans="1:2" ht="16" x14ac:dyDescent="0.2">
      <c r="A111" s="160"/>
      <c r="B111" s="325" t="s">
        <v>145</v>
      </c>
    </row>
    <row r="112" spans="1:2" ht="16" x14ac:dyDescent="0.2">
      <c r="A112" s="160"/>
      <c r="B112" s="325" t="s">
        <v>146</v>
      </c>
    </row>
    <row r="113" spans="1:2" ht="16" x14ac:dyDescent="0.2">
      <c r="A113" s="160"/>
      <c r="B113" s="325" t="s">
        <v>147</v>
      </c>
    </row>
  </sheetData>
  <mergeCells count="15">
    <mergeCell ref="A107:B107"/>
    <mergeCell ref="A88:B88"/>
    <mergeCell ref="A89:B89"/>
    <mergeCell ref="A41:B41"/>
    <mergeCell ref="A42:B42"/>
    <mergeCell ref="A66:B66"/>
    <mergeCell ref="A67:B67"/>
    <mergeCell ref="A80:B80"/>
    <mergeCell ref="A79:B79"/>
    <mergeCell ref="A27:B27"/>
    <mergeCell ref="A1:B1"/>
    <mergeCell ref="A2:B2"/>
    <mergeCell ref="A4:B4"/>
    <mergeCell ref="A26:B26"/>
    <mergeCell ref="A5:B5"/>
  </mergeCells>
  <pageMargins left="0.7" right="0.7" top="0.75" bottom="0.75" header="0.3" footer="0.3"/>
  <pageSetup scale="71"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A9E19-7895-4C72-A420-0D82C3D86228}">
  <sheetPr codeName="Sheet4">
    <pageSetUpPr fitToPage="1"/>
  </sheetPr>
  <dimension ref="A1:BB299"/>
  <sheetViews>
    <sheetView showGridLines="0" tabSelected="1" zoomScale="70" zoomScaleNormal="70" zoomScalePageLayoutView="40" workbookViewId="0">
      <selection sqref="A1:G1"/>
    </sheetView>
  </sheetViews>
  <sheetFormatPr baseColWidth="10" defaultColWidth="9.1640625" defaultRowHeight="15" x14ac:dyDescent="0.2"/>
  <cols>
    <col min="1" max="1" width="21.1640625" style="1" customWidth="1"/>
    <col min="2" max="2" width="21.5" style="1" customWidth="1"/>
    <col min="3" max="3" width="19.83203125" style="1" customWidth="1"/>
    <col min="4" max="5" width="20.6640625" style="1" customWidth="1"/>
    <col min="6" max="16" width="21.6640625" style="1" customWidth="1"/>
    <col min="17" max="17" width="1.5" style="1" customWidth="1"/>
    <col min="18" max="19" width="26.33203125" style="1" customWidth="1"/>
    <col min="20" max="20" width="1.6640625" style="8" customWidth="1"/>
    <col min="21" max="25" width="15.6640625" style="8" customWidth="1"/>
    <col min="26" max="26" width="1.6640625" style="8" customWidth="1"/>
    <col min="27" max="32" width="15.6640625" style="8" customWidth="1"/>
    <col min="33" max="33" width="1.6640625" style="8" customWidth="1"/>
    <col min="34" max="34" width="25.83203125" style="18" customWidth="1"/>
    <col min="35" max="16384" width="9.1640625" style="1"/>
  </cols>
  <sheetData>
    <row r="1" spans="1:34" ht="31" x14ac:dyDescent="0.35">
      <c r="A1" s="412" t="s">
        <v>567</v>
      </c>
      <c r="B1" s="413"/>
      <c r="C1" s="413"/>
      <c r="D1" s="413"/>
      <c r="E1" s="413"/>
      <c r="F1" s="413"/>
      <c r="G1" s="413"/>
      <c r="H1" s="414"/>
      <c r="I1" s="414"/>
      <c r="J1" s="414"/>
      <c r="L1" s="154"/>
      <c r="M1" s="154"/>
      <c r="N1" s="154"/>
      <c r="O1" s="154"/>
      <c r="P1" s="154"/>
      <c r="Q1" s="131" t="s">
        <v>148</v>
      </c>
      <c r="R1" s="593" t="s">
        <v>148</v>
      </c>
      <c r="S1" s="594"/>
      <c r="T1" s="594"/>
      <c r="U1" s="594"/>
      <c r="V1" s="594"/>
      <c r="W1" s="594"/>
      <c r="X1" s="594"/>
      <c r="Y1" s="594"/>
      <c r="Z1" s="594"/>
      <c r="AA1" s="594"/>
      <c r="AB1" s="594"/>
      <c r="AC1" s="594"/>
      <c r="AD1" s="594"/>
      <c r="AE1" s="594"/>
      <c r="AF1" s="594"/>
      <c r="AG1" s="594"/>
      <c r="AH1" s="595"/>
    </row>
    <row r="2" spans="1:34" ht="30" thickBot="1" x14ac:dyDescent="0.4">
      <c r="A2" s="415" t="s">
        <v>149</v>
      </c>
      <c r="B2" s="415"/>
      <c r="C2" s="415"/>
      <c r="D2" s="415"/>
      <c r="E2" s="416" t="s">
        <v>150</v>
      </c>
      <c r="F2" s="416"/>
      <c r="G2" s="416"/>
      <c r="H2" s="416"/>
      <c r="I2" s="416"/>
      <c r="J2" s="416"/>
      <c r="L2" s="154"/>
      <c r="M2" s="154"/>
      <c r="N2" s="154"/>
      <c r="O2" s="154"/>
      <c r="P2" s="154"/>
      <c r="Q2" s="131"/>
      <c r="R2" s="596"/>
      <c r="S2" s="597"/>
      <c r="T2" s="597"/>
      <c r="U2" s="597"/>
      <c r="V2" s="597"/>
      <c r="W2" s="597"/>
      <c r="X2" s="597"/>
      <c r="Y2" s="597"/>
      <c r="Z2" s="597"/>
      <c r="AA2" s="597"/>
      <c r="AB2" s="597"/>
      <c r="AC2" s="597"/>
      <c r="AD2" s="597"/>
      <c r="AE2" s="597"/>
      <c r="AF2" s="597"/>
      <c r="AG2" s="597"/>
      <c r="AH2" s="598"/>
    </row>
    <row r="3" spans="1:34" ht="29" x14ac:dyDescent="0.35">
      <c r="A3" s="622" t="s">
        <v>151</v>
      </c>
      <c r="B3" s="622"/>
      <c r="C3" s="622"/>
      <c r="D3" s="622"/>
      <c r="E3" s="622"/>
      <c r="F3" s="622"/>
      <c r="G3" s="622"/>
      <c r="H3" s="622"/>
      <c r="I3" s="155"/>
      <c r="J3" s="155"/>
      <c r="L3" s="154"/>
      <c r="M3" s="154"/>
      <c r="N3" s="154"/>
      <c r="O3" s="154"/>
      <c r="P3" s="154"/>
      <c r="Q3" s="154"/>
      <c r="R3" s="584" t="s">
        <v>148</v>
      </c>
      <c r="S3" s="585"/>
      <c r="T3" s="585"/>
      <c r="U3" s="585"/>
      <c r="V3" s="585"/>
      <c r="W3" s="585"/>
      <c r="X3" s="585"/>
      <c r="Y3" s="585"/>
      <c r="Z3" s="585"/>
      <c r="AA3" s="585"/>
      <c r="AB3" s="585"/>
      <c r="AC3" s="585"/>
      <c r="AD3" s="585"/>
      <c r="AE3" s="585"/>
      <c r="AF3" s="585"/>
      <c r="AG3" s="585"/>
      <c r="AH3" s="586"/>
    </row>
    <row r="4" spans="1:34" s="2" customFormat="1" ht="20" customHeight="1" x14ac:dyDescent="0.25">
      <c r="A4" s="417" t="s">
        <v>152</v>
      </c>
      <c r="B4" s="417"/>
      <c r="C4" s="418"/>
      <c r="D4" s="418"/>
      <c r="E4" s="418"/>
      <c r="F4" s="418"/>
      <c r="G4" s="418"/>
      <c r="H4" s="418"/>
      <c r="R4" s="587"/>
      <c r="S4" s="588"/>
      <c r="T4" s="588"/>
      <c r="U4" s="588"/>
      <c r="V4" s="588"/>
      <c r="W4" s="588"/>
      <c r="X4" s="588"/>
      <c r="Y4" s="588"/>
      <c r="Z4" s="588"/>
      <c r="AA4" s="588"/>
      <c r="AB4" s="588"/>
      <c r="AC4" s="588"/>
      <c r="AD4" s="588"/>
      <c r="AE4" s="588"/>
      <c r="AF4" s="588"/>
      <c r="AG4" s="588"/>
      <c r="AH4" s="589"/>
    </row>
    <row r="5" spans="1:34" s="2" customFormat="1" ht="15" customHeight="1" x14ac:dyDescent="0.25">
      <c r="A5" s="426" t="s">
        <v>153</v>
      </c>
      <c r="B5" s="426"/>
      <c r="C5" s="34" t="s">
        <v>155</v>
      </c>
      <c r="D5" s="156" t="s">
        <v>155</v>
      </c>
      <c r="E5" s="156" t="s">
        <v>156</v>
      </c>
      <c r="F5" s="1"/>
      <c r="G5" s="1"/>
      <c r="H5" s="1"/>
      <c r="R5" s="587"/>
      <c r="S5" s="588"/>
      <c r="T5" s="588"/>
      <c r="U5" s="588"/>
      <c r="V5" s="588"/>
      <c r="W5" s="588"/>
      <c r="X5" s="588"/>
      <c r="Y5" s="588"/>
      <c r="Z5" s="588"/>
      <c r="AA5" s="588"/>
      <c r="AB5" s="588"/>
      <c r="AC5" s="588"/>
      <c r="AD5" s="588"/>
      <c r="AE5" s="588"/>
      <c r="AF5" s="588"/>
      <c r="AG5" s="588"/>
      <c r="AH5" s="589"/>
    </row>
    <row r="6" spans="1:34" ht="15" customHeight="1" x14ac:dyDescent="0.2">
      <c r="A6" s="420" t="s">
        <v>157</v>
      </c>
      <c r="B6" s="420"/>
      <c r="C6" s="421" t="s">
        <v>154</v>
      </c>
      <c r="D6" s="421"/>
      <c r="R6" s="587"/>
      <c r="S6" s="588"/>
      <c r="T6" s="588"/>
      <c r="U6" s="588"/>
      <c r="V6" s="588"/>
      <c r="W6" s="588"/>
      <c r="X6" s="588"/>
      <c r="Y6" s="588"/>
      <c r="Z6" s="588"/>
      <c r="AA6" s="588"/>
      <c r="AB6" s="588"/>
      <c r="AC6" s="588"/>
      <c r="AD6" s="588"/>
      <c r="AE6" s="588"/>
      <c r="AF6" s="588"/>
      <c r="AG6" s="588"/>
      <c r="AH6" s="589"/>
    </row>
    <row r="7" spans="1:34" ht="15" customHeight="1" x14ac:dyDescent="0.2">
      <c r="A7" s="420" t="s">
        <v>158</v>
      </c>
      <c r="B7" s="420"/>
      <c r="C7" s="35"/>
      <c r="D7" s="157" t="s">
        <v>159</v>
      </c>
      <c r="F7" s="422" t="s">
        <v>160</v>
      </c>
      <c r="G7" s="422"/>
      <c r="I7" s="423" t="s">
        <v>161</v>
      </c>
      <c r="J7" s="423"/>
      <c r="K7" s="423"/>
      <c r="R7" s="587"/>
      <c r="S7" s="588"/>
      <c r="T7" s="588"/>
      <c r="U7" s="588"/>
      <c r="V7" s="588"/>
      <c r="W7" s="588"/>
      <c r="X7" s="588"/>
      <c r="Y7" s="588"/>
      <c r="Z7" s="588"/>
      <c r="AA7" s="588"/>
      <c r="AB7" s="588"/>
      <c r="AC7" s="588"/>
      <c r="AD7" s="588"/>
      <c r="AE7" s="588"/>
      <c r="AF7" s="588"/>
      <c r="AG7" s="588"/>
      <c r="AH7" s="589"/>
    </row>
    <row r="8" spans="1:34" ht="15" customHeight="1" x14ac:dyDescent="0.2">
      <c r="A8" s="420" t="s">
        <v>162</v>
      </c>
      <c r="B8" s="420"/>
      <c r="C8" s="35"/>
      <c r="D8" s="244">
        <f>+C8-C7+1</f>
        <v>1</v>
      </c>
      <c r="E8" s="8"/>
      <c r="F8" s="424" t="s">
        <v>163</v>
      </c>
      <c r="G8" s="424"/>
      <c r="I8" s="425" t="s">
        <v>164</v>
      </c>
      <c r="J8" s="425"/>
      <c r="K8" s="425"/>
      <c r="R8" s="587"/>
      <c r="S8" s="588"/>
      <c r="T8" s="588"/>
      <c r="U8" s="588"/>
      <c r="V8" s="588"/>
      <c r="W8" s="588"/>
      <c r="X8" s="588"/>
      <c r="Y8" s="588"/>
      <c r="Z8" s="588"/>
      <c r="AA8" s="588"/>
      <c r="AB8" s="588"/>
      <c r="AC8" s="588"/>
      <c r="AD8" s="588"/>
      <c r="AE8" s="588"/>
      <c r="AF8" s="588"/>
      <c r="AG8" s="588"/>
      <c r="AH8" s="589"/>
    </row>
    <row r="9" spans="1:34" ht="15" customHeight="1" x14ac:dyDescent="0.2">
      <c r="A9" s="420" t="s">
        <v>165</v>
      </c>
      <c r="B9" s="420"/>
      <c r="C9" s="419"/>
      <c r="D9" s="419"/>
      <c r="F9" s="158" t="s">
        <v>166</v>
      </c>
      <c r="G9" s="245" t="str">
        <f>H225</f>
        <v>TBD</v>
      </c>
      <c r="I9" s="427">
        <f>K211</f>
        <v>0</v>
      </c>
      <c r="J9" s="427"/>
      <c r="K9" s="427"/>
      <c r="R9" s="587"/>
      <c r="S9" s="588"/>
      <c r="T9" s="588"/>
      <c r="U9" s="588"/>
      <c r="V9" s="588"/>
      <c r="W9" s="588"/>
      <c r="X9" s="588"/>
      <c r="Y9" s="588"/>
      <c r="Z9" s="588"/>
      <c r="AA9" s="588"/>
      <c r="AB9" s="588"/>
      <c r="AC9" s="588"/>
      <c r="AD9" s="588"/>
      <c r="AE9" s="588"/>
      <c r="AF9" s="588"/>
      <c r="AG9" s="588"/>
      <c r="AH9" s="589"/>
    </row>
    <row r="10" spans="1:34" ht="15" customHeight="1" x14ac:dyDescent="0.2">
      <c r="A10" s="417" t="s">
        <v>167</v>
      </c>
      <c r="B10" s="417"/>
      <c r="C10" s="419"/>
      <c r="D10" s="419"/>
      <c r="F10" s="158" t="s">
        <v>168</v>
      </c>
      <c r="G10" s="246" t="e">
        <f>I221</f>
        <v>#DIV/0!</v>
      </c>
      <c r="I10" s="427"/>
      <c r="J10" s="427"/>
      <c r="K10" s="427"/>
      <c r="R10" s="587"/>
      <c r="S10" s="588"/>
      <c r="T10" s="588"/>
      <c r="U10" s="588"/>
      <c r="V10" s="588"/>
      <c r="W10" s="588"/>
      <c r="X10" s="588"/>
      <c r="Y10" s="588"/>
      <c r="Z10" s="588"/>
      <c r="AA10" s="588"/>
      <c r="AB10" s="588"/>
      <c r="AC10" s="588"/>
      <c r="AD10" s="588"/>
      <c r="AE10" s="588"/>
      <c r="AF10" s="588"/>
      <c r="AG10" s="588"/>
      <c r="AH10" s="589"/>
    </row>
    <row r="11" spans="1:34" ht="15" customHeight="1" x14ac:dyDescent="0.2">
      <c r="A11" s="420" t="s">
        <v>169</v>
      </c>
      <c r="B11" s="420"/>
      <c r="C11" s="419"/>
      <c r="D11" s="419"/>
      <c r="F11" s="158" t="s">
        <v>170</v>
      </c>
      <c r="G11" s="246">
        <f>H222</f>
        <v>0</v>
      </c>
      <c r="I11" s="427"/>
      <c r="J11" s="427"/>
      <c r="K11" s="427"/>
      <c r="R11" s="587"/>
      <c r="S11" s="588"/>
      <c r="T11" s="588"/>
      <c r="U11" s="588"/>
      <c r="V11" s="588"/>
      <c r="W11" s="588"/>
      <c r="X11" s="588"/>
      <c r="Y11" s="588"/>
      <c r="Z11" s="588"/>
      <c r="AA11" s="588"/>
      <c r="AB11" s="588"/>
      <c r="AC11" s="588"/>
      <c r="AD11" s="588"/>
      <c r="AE11" s="588"/>
      <c r="AF11" s="588"/>
      <c r="AG11" s="588"/>
      <c r="AH11" s="589"/>
    </row>
    <row r="12" spans="1:34" ht="15" customHeight="1" x14ac:dyDescent="0.2">
      <c r="A12" s="430" t="s">
        <v>171</v>
      </c>
      <c r="B12" s="430"/>
      <c r="C12" s="419"/>
      <c r="D12" s="419"/>
      <c r="F12" s="158" t="s">
        <v>172</v>
      </c>
      <c r="G12" s="246" t="e">
        <f>I223</f>
        <v>#DIV/0!</v>
      </c>
      <c r="I12" s="427"/>
      <c r="J12" s="427"/>
      <c r="K12" s="427"/>
      <c r="R12" s="587"/>
      <c r="S12" s="588"/>
      <c r="T12" s="588"/>
      <c r="U12" s="588"/>
      <c r="V12" s="588"/>
      <c r="W12" s="588"/>
      <c r="X12" s="588"/>
      <c r="Y12" s="588"/>
      <c r="Z12" s="588"/>
      <c r="AA12" s="588"/>
      <c r="AB12" s="588"/>
      <c r="AC12" s="588"/>
      <c r="AD12" s="588"/>
      <c r="AE12" s="588"/>
      <c r="AF12" s="588"/>
      <c r="AG12" s="588"/>
      <c r="AH12" s="589"/>
    </row>
    <row r="13" spans="1:34" ht="15" customHeight="1" x14ac:dyDescent="0.2">
      <c r="A13" s="430" t="s">
        <v>173</v>
      </c>
      <c r="B13" s="430"/>
      <c r="C13" s="431"/>
      <c r="D13" s="421"/>
      <c r="F13" s="158" t="s">
        <v>174</v>
      </c>
      <c r="G13" s="246">
        <f>I218</f>
        <v>0</v>
      </c>
      <c r="I13" s="427"/>
      <c r="J13" s="427"/>
      <c r="K13" s="427"/>
      <c r="R13" s="587"/>
      <c r="S13" s="588"/>
      <c r="T13" s="588"/>
      <c r="U13" s="588"/>
      <c r="V13" s="588"/>
      <c r="W13" s="588"/>
      <c r="X13" s="588"/>
      <c r="Y13" s="588"/>
      <c r="Z13" s="588"/>
      <c r="AA13" s="588"/>
      <c r="AB13" s="588"/>
      <c r="AC13" s="588"/>
      <c r="AD13" s="588"/>
      <c r="AE13" s="588"/>
      <c r="AF13" s="588"/>
      <c r="AG13" s="588"/>
      <c r="AH13" s="589"/>
    </row>
    <row r="14" spans="1:34" ht="15" customHeight="1" x14ac:dyDescent="0.2">
      <c r="A14" s="417" t="s">
        <v>175</v>
      </c>
      <c r="B14" s="417"/>
      <c r="C14" s="419"/>
      <c r="D14" s="419"/>
      <c r="F14" s="158" t="s">
        <v>176</v>
      </c>
      <c r="G14" s="246">
        <f>J218</f>
        <v>0</v>
      </c>
      <c r="I14" s="427"/>
      <c r="J14" s="427"/>
      <c r="K14" s="427"/>
      <c r="R14" s="587"/>
      <c r="S14" s="588"/>
      <c r="T14" s="588"/>
      <c r="U14" s="588"/>
      <c r="V14" s="588"/>
      <c r="W14" s="588"/>
      <c r="X14" s="588"/>
      <c r="Y14" s="588"/>
      <c r="Z14" s="588"/>
      <c r="AA14" s="588"/>
      <c r="AB14" s="588"/>
      <c r="AC14" s="588"/>
      <c r="AD14" s="588"/>
      <c r="AE14" s="588"/>
      <c r="AF14" s="588"/>
      <c r="AG14" s="588"/>
      <c r="AH14" s="589"/>
    </row>
    <row r="15" spans="1:34" ht="15" customHeight="1" x14ac:dyDescent="0.2">
      <c r="A15" s="430" t="s">
        <v>177</v>
      </c>
      <c r="B15" s="430"/>
      <c r="C15" s="419"/>
      <c r="D15" s="419"/>
      <c r="F15" s="158" t="s">
        <v>178</v>
      </c>
      <c r="G15" s="246">
        <f>H218</f>
        <v>0</v>
      </c>
      <c r="I15" s="159"/>
      <c r="J15" s="159"/>
      <c r="K15" s="159"/>
      <c r="R15" s="587"/>
      <c r="S15" s="588"/>
      <c r="T15" s="588"/>
      <c r="U15" s="588"/>
      <c r="V15" s="588"/>
      <c r="W15" s="588"/>
      <c r="X15" s="588"/>
      <c r="Y15" s="588"/>
      <c r="Z15" s="588"/>
      <c r="AA15" s="588"/>
      <c r="AB15" s="588"/>
      <c r="AC15" s="588"/>
      <c r="AD15" s="588"/>
      <c r="AE15" s="588"/>
      <c r="AF15" s="588"/>
      <c r="AG15" s="588"/>
      <c r="AH15" s="589"/>
    </row>
    <row r="16" spans="1:34" ht="15" customHeight="1" x14ac:dyDescent="0.2">
      <c r="A16" s="430" t="s">
        <v>179</v>
      </c>
      <c r="B16" s="430"/>
      <c r="C16" s="431"/>
      <c r="D16" s="431"/>
      <c r="I16" s="159"/>
      <c r="J16" s="159"/>
      <c r="K16" s="159"/>
      <c r="R16" s="587"/>
      <c r="S16" s="588"/>
      <c r="T16" s="588"/>
      <c r="U16" s="588"/>
      <c r="V16" s="588"/>
      <c r="W16" s="588"/>
      <c r="X16" s="588"/>
      <c r="Y16" s="588"/>
      <c r="Z16" s="588"/>
      <c r="AA16" s="588"/>
      <c r="AB16" s="588"/>
      <c r="AC16" s="588"/>
      <c r="AD16" s="588"/>
      <c r="AE16" s="588"/>
      <c r="AF16" s="588"/>
      <c r="AG16" s="588"/>
      <c r="AH16" s="589"/>
    </row>
    <row r="17" spans="1:34" ht="15" customHeight="1" x14ac:dyDescent="0.2">
      <c r="A17" s="420" t="s">
        <v>180</v>
      </c>
      <c r="B17" s="420"/>
      <c r="C17" s="419"/>
      <c r="D17" s="419"/>
      <c r="F17" s="428" t="s">
        <v>181</v>
      </c>
      <c r="G17" s="428"/>
      <c r="H17" s="428"/>
      <c r="I17" s="159"/>
      <c r="J17" s="159"/>
      <c r="K17" s="159"/>
      <c r="R17" s="587"/>
      <c r="S17" s="588"/>
      <c r="T17" s="588"/>
      <c r="U17" s="588"/>
      <c r="V17" s="588"/>
      <c r="W17" s="588"/>
      <c r="X17" s="588"/>
      <c r="Y17" s="588"/>
      <c r="Z17" s="588"/>
      <c r="AA17" s="588"/>
      <c r="AB17" s="588"/>
      <c r="AC17" s="588"/>
      <c r="AD17" s="588"/>
      <c r="AE17" s="588"/>
      <c r="AF17" s="588"/>
      <c r="AG17" s="588"/>
      <c r="AH17" s="589"/>
    </row>
    <row r="18" spans="1:34" ht="15" customHeight="1" x14ac:dyDescent="0.2">
      <c r="A18" s="430" t="s">
        <v>182</v>
      </c>
      <c r="B18" s="430"/>
      <c r="C18" s="419"/>
      <c r="D18" s="419"/>
      <c r="F18" s="429" t="s">
        <v>183</v>
      </c>
      <c r="G18" s="429"/>
      <c r="H18" s="429"/>
      <c r="I18" s="159"/>
      <c r="J18" s="159"/>
      <c r="K18" s="159"/>
      <c r="R18" s="587"/>
      <c r="S18" s="588"/>
      <c r="T18" s="588"/>
      <c r="U18" s="588"/>
      <c r="V18" s="588"/>
      <c r="W18" s="588"/>
      <c r="X18" s="588"/>
      <c r="Y18" s="588"/>
      <c r="Z18" s="588"/>
      <c r="AA18" s="588"/>
      <c r="AB18" s="588"/>
      <c r="AC18" s="588"/>
      <c r="AD18" s="588"/>
      <c r="AE18" s="588"/>
      <c r="AF18" s="588"/>
      <c r="AG18" s="588"/>
      <c r="AH18" s="589"/>
    </row>
    <row r="19" spans="1:34" ht="15" customHeight="1" x14ac:dyDescent="0.2">
      <c r="A19" s="430" t="s">
        <v>184</v>
      </c>
      <c r="B19" s="430"/>
      <c r="C19" s="431"/>
      <c r="D19" s="431"/>
      <c r="F19" s="160"/>
      <c r="G19" s="161" t="s">
        <v>185</v>
      </c>
      <c r="H19" s="36" t="s">
        <v>186</v>
      </c>
      <c r="I19" s="159"/>
      <c r="J19" s="159"/>
      <c r="K19" s="159"/>
      <c r="R19" s="587"/>
      <c r="S19" s="588"/>
      <c r="T19" s="588"/>
      <c r="U19" s="588"/>
      <c r="V19" s="588"/>
      <c r="W19" s="588"/>
      <c r="X19" s="588"/>
      <c r="Y19" s="588"/>
      <c r="Z19" s="588"/>
      <c r="AA19" s="588"/>
      <c r="AB19" s="588"/>
      <c r="AC19" s="588"/>
      <c r="AD19" s="588"/>
      <c r="AE19" s="588"/>
      <c r="AF19" s="588"/>
      <c r="AG19" s="588"/>
      <c r="AH19" s="589"/>
    </row>
    <row r="20" spans="1:34" ht="15" customHeight="1" x14ac:dyDescent="0.2">
      <c r="A20" s="420" t="s">
        <v>187</v>
      </c>
      <c r="B20" s="420"/>
      <c r="C20" s="419"/>
      <c r="D20" s="419"/>
      <c r="F20" s="162" t="s">
        <v>188</v>
      </c>
      <c r="G20" s="150"/>
      <c r="H20" s="150"/>
      <c r="I20" s="159"/>
      <c r="J20" s="159"/>
      <c r="K20" s="159"/>
      <c r="R20" s="587"/>
      <c r="S20" s="588"/>
      <c r="T20" s="588"/>
      <c r="U20" s="588"/>
      <c r="V20" s="588"/>
      <c r="W20" s="588"/>
      <c r="X20" s="588"/>
      <c r="Y20" s="588"/>
      <c r="Z20" s="588"/>
      <c r="AA20" s="588"/>
      <c r="AB20" s="588"/>
      <c r="AC20" s="588"/>
      <c r="AD20" s="588"/>
      <c r="AE20" s="588"/>
      <c r="AF20" s="588"/>
      <c r="AG20" s="588"/>
      <c r="AH20" s="589"/>
    </row>
    <row r="21" spans="1:34" ht="15" customHeight="1" x14ac:dyDescent="0.2">
      <c r="A21" s="430" t="s">
        <v>189</v>
      </c>
      <c r="B21" s="430"/>
      <c r="C21" s="419"/>
      <c r="D21" s="419"/>
      <c r="F21" s="162" t="s">
        <v>190</v>
      </c>
      <c r="G21" s="150"/>
      <c r="H21" s="150"/>
      <c r="I21" s="159"/>
      <c r="J21" s="159"/>
      <c r="K21" s="159"/>
      <c r="R21" s="587"/>
      <c r="S21" s="588"/>
      <c r="T21" s="588"/>
      <c r="U21" s="588"/>
      <c r="V21" s="588"/>
      <c r="W21" s="588"/>
      <c r="X21" s="588"/>
      <c r="Y21" s="588"/>
      <c r="Z21" s="588"/>
      <c r="AA21" s="588"/>
      <c r="AB21" s="588"/>
      <c r="AC21" s="588"/>
      <c r="AD21" s="588"/>
      <c r="AE21" s="588"/>
      <c r="AF21" s="588"/>
      <c r="AG21" s="588"/>
      <c r="AH21" s="589"/>
    </row>
    <row r="22" spans="1:34" ht="15" customHeight="1" x14ac:dyDescent="0.2">
      <c r="A22" s="430" t="s">
        <v>191</v>
      </c>
      <c r="B22" s="430"/>
      <c r="C22" s="431"/>
      <c r="D22" s="421"/>
      <c r="F22" s="435" t="s">
        <v>192</v>
      </c>
      <c r="G22" s="436"/>
      <c r="H22" s="438"/>
      <c r="I22" s="159"/>
      <c r="J22" s="159"/>
      <c r="K22" s="159"/>
      <c r="R22" s="587"/>
      <c r="S22" s="588"/>
      <c r="T22" s="588"/>
      <c r="U22" s="588"/>
      <c r="V22" s="588"/>
      <c r="W22" s="588"/>
      <c r="X22" s="588"/>
      <c r="Y22" s="588"/>
      <c r="Z22" s="588"/>
      <c r="AA22" s="588"/>
      <c r="AB22" s="588"/>
      <c r="AC22" s="588"/>
      <c r="AD22" s="588"/>
      <c r="AE22" s="588"/>
      <c r="AF22" s="588"/>
      <c r="AG22" s="588"/>
      <c r="AH22" s="589"/>
    </row>
    <row r="23" spans="1:34" ht="15" customHeight="1" x14ac:dyDescent="0.2">
      <c r="A23" s="420" t="s">
        <v>193</v>
      </c>
      <c r="B23" s="420"/>
      <c r="C23" s="419"/>
      <c r="D23" s="419"/>
      <c r="F23" s="435"/>
      <c r="G23" s="437"/>
      <c r="H23" s="438"/>
      <c r="I23" s="159"/>
      <c r="J23" s="159"/>
      <c r="K23" s="159"/>
      <c r="R23" s="587"/>
      <c r="S23" s="588"/>
      <c r="T23" s="588"/>
      <c r="U23" s="588"/>
      <c r="V23" s="588"/>
      <c r="W23" s="588"/>
      <c r="X23" s="588"/>
      <c r="Y23" s="588"/>
      <c r="Z23" s="588"/>
      <c r="AA23" s="588"/>
      <c r="AB23" s="588"/>
      <c r="AC23" s="588"/>
      <c r="AD23" s="588"/>
      <c r="AE23" s="588"/>
      <c r="AF23" s="588"/>
      <c r="AG23" s="588"/>
      <c r="AH23" s="589"/>
    </row>
    <row r="24" spans="1:34" ht="15" customHeight="1" x14ac:dyDescent="0.2">
      <c r="A24" s="430" t="s">
        <v>194</v>
      </c>
      <c r="B24" s="430"/>
      <c r="C24" s="419"/>
      <c r="D24" s="419"/>
      <c r="F24" s="163"/>
      <c r="G24" s="30"/>
      <c r="H24" s="30"/>
      <c r="I24" s="159"/>
      <c r="J24" s="159"/>
      <c r="K24" s="159"/>
      <c r="R24" s="587"/>
      <c r="S24" s="588"/>
      <c r="T24" s="588"/>
      <c r="U24" s="588"/>
      <c r="V24" s="588"/>
      <c r="W24" s="588"/>
      <c r="X24" s="588"/>
      <c r="Y24" s="588"/>
      <c r="Z24" s="588"/>
      <c r="AA24" s="588"/>
      <c r="AB24" s="588"/>
      <c r="AC24" s="588"/>
      <c r="AD24" s="588"/>
      <c r="AE24" s="588"/>
      <c r="AF24" s="588"/>
      <c r="AG24" s="588"/>
      <c r="AH24" s="589"/>
    </row>
    <row r="25" spans="1:34" ht="15" customHeight="1" x14ac:dyDescent="0.2">
      <c r="A25" s="430" t="s">
        <v>195</v>
      </c>
      <c r="B25" s="430"/>
      <c r="C25" s="431"/>
      <c r="D25" s="421"/>
      <c r="F25" s="440" t="s">
        <v>196</v>
      </c>
      <c r="G25" s="441">
        <f>IF(C5="Study Abroad",1.32*(D8+2),0)</f>
        <v>0</v>
      </c>
      <c r="H25" s="30"/>
      <c r="I25" s="159"/>
      <c r="J25" s="159"/>
      <c r="K25" s="159"/>
      <c r="R25" s="587"/>
      <c r="S25" s="588"/>
      <c r="T25" s="588"/>
      <c r="U25" s="588"/>
      <c r="V25" s="588"/>
      <c r="W25" s="588"/>
      <c r="X25" s="588"/>
      <c r="Y25" s="588"/>
      <c r="Z25" s="588"/>
      <c r="AA25" s="588"/>
      <c r="AB25" s="588"/>
      <c r="AC25" s="588"/>
      <c r="AD25" s="588"/>
      <c r="AE25" s="588"/>
      <c r="AF25" s="588"/>
      <c r="AG25" s="588"/>
      <c r="AH25" s="589"/>
    </row>
    <row r="26" spans="1:34" ht="15" customHeight="1" x14ac:dyDescent="0.2">
      <c r="F26" s="440"/>
      <c r="G26" s="441"/>
      <c r="I26" s="159"/>
      <c r="J26" s="159"/>
      <c r="K26" s="159"/>
      <c r="R26" s="587"/>
      <c r="S26" s="588"/>
      <c r="T26" s="588"/>
      <c r="U26" s="588"/>
      <c r="V26" s="588"/>
      <c r="W26" s="588"/>
      <c r="X26" s="588"/>
      <c r="Y26" s="588"/>
      <c r="Z26" s="588"/>
      <c r="AA26" s="588"/>
      <c r="AB26" s="588"/>
      <c r="AC26" s="588"/>
      <c r="AD26" s="588"/>
      <c r="AE26" s="588"/>
      <c r="AF26" s="588"/>
      <c r="AG26" s="588"/>
      <c r="AH26" s="589"/>
    </row>
    <row r="27" spans="1:34" ht="15" customHeight="1" x14ac:dyDescent="0.2">
      <c r="A27" s="420" t="s">
        <v>197</v>
      </c>
      <c r="B27" s="420"/>
      <c r="C27" s="421"/>
      <c r="D27" s="421"/>
      <c r="I27" s="159"/>
      <c r="J27" s="159"/>
      <c r="K27" s="159"/>
      <c r="R27" s="587"/>
      <c r="S27" s="588"/>
      <c r="T27" s="588"/>
      <c r="U27" s="588"/>
      <c r="V27" s="588"/>
      <c r="W27" s="588"/>
      <c r="X27" s="588"/>
      <c r="Y27" s="588"/>
      <c r="Z27" s="588"/>
      <c r="AA27" s="588"/>
      <c r="AB27" s="588"/>
      <c r="AC27" s="588"/>
      <c r="AD27" s="588"/>
      <c r="AE27" s="588"/>
      <c r="AF27" s="588"/>
      <c r="AG27" s="588"/>
      <c r="AH27" s="589"/>
    </row>
    <row r="28" spans="1:34" ht="15" customHeight="1" x14ac:dyDescent="0.2">
      <c r="A28" s="164"/>
      <c r="B28" s="164"/>
      <c r="C28" s="164"/>
      <c r="D28" s="164"/>
      <c r="F28" s="432" t="s">
        <v>198</v>
      </c>
      <c r="G28" s="432"/>
      <c r="H28" s="432"/>
      <c r="R28" s="587"/>
      <c r="S28" s="588"/>
      <c r="T28" s="588"/>
      <c r="U28" s="588"/>
      <c r="V28" s="588"/>
      <c r="W28" s="588"/>
      <c r="X28" s="588"/>
      <c r="Y28" s="588"/>
      <c r="Z28" s="588"/>
      <c r="AA28" s="588"/>
      <c r="AB28" s="588"/>
      <c r="AC28" s="588"/>
      <c r="AD28" s="588"/>
      <c r="AE28" s="588"/>
      <c r="AF28" s="588"/>
      <c r="AG28" s="588"/>
      <c r="AH28" s="589"/>
    </row>
    <row r="29" spans="1:34" ht="15" customHeight="1" x14ac:dyDescent="0.2">
      <c r="A29" s="433" t="s">
        <v>199</v>
      </c>
      <c r="B29" s="433"/>
      <c r="C29" s="433"/>
      <c r="D29" s="433"/>
      <c r="F29" s="165"/>
      <c r="G29" s="166" t="s">
        <v>200</v>
      </c>
      <c r="H29" s="166" t="s">
        <v>201</v>
      </c>
      <c r="R29" s="587"/>
      <c r="S29" s="588"/>
      <c r="T29" s="588"/>
      <c r="U29" s="588"/>
      <c r="V29" s="588"/>
      <c r="W29" s="588"/>
      <c r="X29" s="588"/>
      <c r="Y29" s="588"/>
      <c r="Z29" s="588"/>
      <c r="AA29" s="588"/>
      <c r="AB29" s="588"/>
      <c r="AC29" s="588"/>
      <c r="AD29" s="588"/>
      <c r="AE29" s="588"/>
      <c r="AF29" s="588"/>
      <c r="AG29" s="588"/>
      <c r="AH29" s="589"/>
    </row>
    <row r="30" spans="1:34" ht="15" customHeight="1" x14ac:dyDescent="0.2">
      <c r="A30" s="433"/>
      <c r="B30" s="433"/>
      <c r="C30" s="166" t="s">
        <v>202</v>
      </c>
      <c r="D30" s="166" t="s">
        <v>203</v>
      </c>
      <c r="F30" s="36" t="s">
        <v>204</v>
      </c>
      <c r="G30" s="3" t="s">
        <v>205</v>
      </c>
      <c r="H30" s="37">
        <v>1</v>
      </c>
      <c r="R30" s="587"/>
      <c r="S30" s="588"/>
      <c r="T30" s="588"/>
      <c r="U30" s="588"/>
      <c r="V30" s="588"/>
      <c r="W30" s="588"/>
      <c r="X30" s="588"/>
      <c r="Y30" s="588"/>
      <c r="Z30" s="588"/>
      <c r="AA30" s="588"/>
      <c r="AB30" s="588"/>
      <c r="AC30" s="588"/>
      <c r="AD30" s="588"/>
      <c r="AE30" s="588"/>
      <c r="AF30" s="588"/>
      <c r="AG30" s="588"/>
      <c r="AH30" s="589"/>
    </row>
    <row r="31" spans="1:34" ht="15" customHeight="1" x14ac:dyDescent="0.2">
      <c r="A31" s="167" t="s">
        <v>206</v>
      </c>
      <c r="B31" s="168" t="s">
        <v>207</v>
      </c>
      <c r="C31" s="3"/>
      <c r="D31" s="36"/>
      <c r="F31" s="36" t="s">
        <v>208</v>
      </c>
      <c r="G31" s="3"/>
      <c r="H31" s="37"/>
      <c r="R31" s="587"/>
      <c r="S31" s="588"/>
      <c r="T31" s="588"/>
      <c r="U31" s="588"/>
      <c r="V31" s="588"/>
      <c r="W31" s="588"/>
      <c r="X31" s="588"/>
      <c r="Y31" s="588"/>
      <c r="Z31" s="588"/>
      <c r="AA31" s="588"/>
      <c r="AB31" s="588"/>
      <c r="AC31" s="588"/>
      <c r="AD31" s="588"/>
      <c r="AE31" s="588"/>
      <c r="AF31" s="588"/>
      <c r="AG31" s="588"/>
      <c r="AH31" s="589"/>
    </row>
    <row r="32" spans="1:34" ht="15" customHeight="1" x14ac:dyDescent="0.2">
      <c r="A32" s="167" t="s">
        <v>209</v>
      </c>
      <c r="B32" s="168" t="s">
        <v>210</v>
      </c>
      <c r="C32" s="247">
        <f>C31</f>
        <v>0</v>
      </c>
      <c r="D32" s="247">
        <f>D31</f>
        <v>0</v>
      </c>
      <c r="F32" s="36" t="s">
        <v>211</v>
      </c>
      <c r="G32" s="3"/>
      <c r="H32" s="37"/>
      <c r="R32" s="587"/>
      <c r="S32" s="588"/>
      <c r="T32" s="588"/>
      <c r="U32" s="588"/>
      <c r="V32" s="588"/>
      <c r="W32" s="588"/>
      <c r="X32" s="588"/>
      <c r="Y32" s="588"/>
      <c r="Z32" s="588"/>
      <c r="AA32" s="588"/>
      <c r="AB32" s="588"/>
      <c r="AC32" s="588"/>
      <c r="AD32" s="588"/>
      <c r="AE32" s="588"/>
      <c r="AF32" s="588"/>
      <c r="AG32" s="588"/>
      <c r="AH32" s="589"/>
    </row>
    <row r="33" spans="1:34" ht="15" customHeight="1" x14ac:dyDescent="0.2">
      <c r="A33" s="169"/>
      <c r="B33" s="169"/>
      <c r="C33" s="169"/>
      <c r="D33" s="169"/>
      <c r="R33" s="587"/>
      <c r="S33" s="588"/>
      <c r="T33" s="588"/>
      <c r="U33" s="588"/>
      <c r="V33" s="588"/>
      <c r="W33" s="588"/>
      <c r="X33" s="588"/>
      <c r="Y33" s="588"/>
      <c r="Z33" s="588"/>
      <c r="AA33" s="588"/>
      <c r="AB33" s="588"/>
      <c r="AC33" s="588"/>
      <c r="AD33" s="588"/>
      <c r="AE33" s="588"/>
      <c r="AF33" s="588"/>
      <c r="AG33" s="588"/>
      <c r="AH33" s="589"/>
    </row>
    <row r="34" spans="1:34" ht="15" customHeight="1" x14ac:dyDescent="0.2">
      <c r="A34" s="420" t="s">
        <v>212</v>
      </c>
      <c r="B34" s="420"/>
      <c r="C34" s="420"/>
      <c r="D34" s="420"/>
      <c r="E34" s="420"/>
      <c r="F34" s="420"/>
      <c r="G34" s="420"/>
      <c r="K34" s="170"/>
      <c r="L34" s="170"/>
      <c r="R34" s="587"/>
      <c r="S34" s="588"/>
      <c r="T34" s="588"/>
      <c r="U34" s="588"/>
      <c r="V34" s="588"/>
      <c r="W34" s="588"/>
      <c r="X34" s="588"/>
      <c r="Y34" s="588"/>
      <c r="Z34" s="588"/>
      <c r="AA34" s="588"/>
      <c r="AB34" s="588"/>
      <c r="AC34" s="588"/>
      <c r="AD34" s="588"/>
      <c r="AE34" s="588"/>
      <c r="AF34" s="588"/>
      <c r="AG34" s="588"/>
      <c r="AH34" s="589"/>
    </row>
    <row r="35" spans="1:34" ht="15" customHeight="1" x14ac:dyDescent="0.2">
      <c r="A35" s="439" t="s">
        <v>213</v>
      </c>
      <c r="B35" s="439"/>
      <c r="C35" s="439"/>
      <c r="D35" s="439"/>
      <c r="E35" s="439"/>
      <c r="F35" s="439"/>
      <c r="G35" s="439"/>
      <c r="K35" s="170"/>
      <c r="L35" s="170"/>
      <c r="R35" s="587"/>
      <c r="S35" s="588"/>
      <c r="T35" s="588"/>
      <c r="U35" s="588"/>
      <c r="V35" s="588"/>
      <c r="W35" s="588"/>
      <c r="X35" s="588"/>
      <c r="Y35" s="588"/>
      <c r="Z35" s="588"/>
      <c r="AA35" s="588"/>
      <c r="AB35" s="588"/>
      <c r="AC35" s="588"/>
      <c r="AD35" s="588"/>
      <c r="AE35" s="588"/>
      <c r="AF35" s="588"/>
      <c r="AG35" s="588"/>
      <c r="AH35" s="589"/>
    </row>
    <row r="36" spans="1:34" ht="15" customHeight="1" x14ac:dyDescent="0.2">
      <c r="A36" s="171"/>
      <c r="B36" s="172" t="s">
        <v>214</v>
      </c>
      <c r="C36" s="434" t="s">
        <v>215</v>
      </c>
      <c r="D36" s="434"/>
      <c r="E36" s="434" t="s">
        <v>216</v>
      </c>
      <c r="F36" s="434"/>
      <c r="G36" s="172" t="s">
        <v>217</v>
      </c>
      <c r="I36" s="170"/>
      <c r="J36" s="170"/>
      <c r="K36" s="170"/>
      <c r="L36" s="170"/>
      <c r="R36" s="587"/>
      <c r="S36" s="588"/>
      <c r="T36" s="588"/>
      <c r="U36" s="588"/>
      <c r="V36" s="588"/>
      <c r="W36" s="588"/>
      <c r="X36" s="588"/>
      <c r="Y36" s="588"/>
      <c r="Z36" s="588"/>
      <c r="AA36" s="588"/>
      <c r="AB36" s="588"/>
      <c r="AC36" s="588"/>
      <c r="AD36" s="588"/>
      <c r="AE36" s="588"/>
      <c r="AF36" s="588"/>
      <c r="AG36" s="588"/>
      <c r="AH36" s="589"/>
    </row>
    <row r="37" spans="1:34" ht="15" customHeight="1" x14ac:dyDescent="0.2">
      <c r="A37" s="173" t="s">
        <v>218</v>
      </c>
      <c r="B37" s="128"/>
      <c r="C37" s="442"/>
      <c r="D37" s="442"/>
      <c r="E37" s="419"/>
      <c r="F37" s="419"/>
      <c r="G37" s="3"/>
      <c r="I37" s="170"/>
      <c r="J37" s="170"/>
      <c r="K37" s="170"/>
      <c r="L37" s="170"/>
      <c r="R37" s="587"/>
      <c r="S37" s="588"/>
      <c r="T37" s="588"/>
      <c r="U37" s="588"/>
      <c r="V37" s="588"/>
      <c r="W37" s="588"/>
      <c r="X37" s="588"/>
      <c r="Y37" s="588"/>
      <c r="Z37" s="588"/>
      <c r="AA37" s="588"/>
      <c r="AB37" s="588"/>
      <c r="AC37" s="588"/>
      <c r="AD37" s="588"/>
      <c r="AE37" s="588"/>
      <c r="AF37" s="588"/>
      <c r="AG37" s="588"/>
      <c r="AH37" s="589"/>
    </row>
    <row r="38" spans="1:34" ht="15" customHeight="1" x14ac:dyDescent="0.2">
      <c r="A38" s="173" t="s">
        <v>219</v>
      </c>
      <c r="B38" s="128"/>
      <c r="C38" s="442"/>
      <c r="D38" s="442"/>
      <c r="E38" s="419"/>
      <c r="F38" s="419"/>
      <c r="G38" s="3"/>
      <c r="I38" s="170"/>
      <c r="J38" s="170"/>
      <c r="K38" s="170"/>
      <c r="L38" s="170"/>
      <c r="R38" s="587"/>
      <c r="S38" s="588"/>
      <c r="T38" s="588"/>
      <c r="U38" s="588"/>
      <c r="V38" s="588"/>
      <c r="W38" s="588"/>
      <c r="X38" s="588"/>
      <c r="Y38" s="588"/>
      <c r="Z38" s="588"/>
      <c r="AA38" s="588"/>
      <c r="AB38" s="588"/>
      <c r="AC38" s="588"/>
      <c r="AD38" s="588"/>
      <c r="AE38" s="588"/>
      <c r="AF38" s="588"/>
      <c r="AG38" s="588"/>
      <c r="AH38" s="589"/>
    </row>
    <row r="39" spans="1:34" ht="15" customHeight="1" x14ac:dyDescent="0.2">
      <c r="A39" s="173" t="s">
        <v>220</v>
      </c>
      <c r="B39" s="128"/>
      <c r="C39" s="442"/>
      <c r="D39" s="442"/>
      <c r="E39" s="419"/>
      <c r="F39" s="419"/>
      <c r="G39" s="3"/>
      <c r="I39" s="170"/>
      <c r="J39" s="170"/>
      <c r="K39" s="170"/>
      <c r="L39" s="170"/>
      <c r="R39" s="587"/>
      <c r="S39" s="588"/>
      <c r="T39" s="588"/>
      <c r="U39" s="588"/>
      <c r="V39" s="588"/>
      <c r="W39" s="588"/>
      <c r="X39" s="588"/>
      <c r="Y39" s="588"/>
      <c r="Z39" s="588"/>
      <c r="AA39" s="588"/>
      <c r="AB39" s="588"/>
      <c r="AC39" s="588"/>
      <c r="AD39" s="588"/>
      <c r="AE39" s="588"/>
      <c r="AF39" s="588"/>
      <c r="AG39" s="588"/>
      <c r="AH39" s="589"/>
    </row>
    <row r="40" spans="1:34" ht="15" customHeight="1" x14ac:dyDescent="0.2">
      <c r="A40" s="173" t="s">
        <v>221</v>
      </c>
      <c r="B40" s="128"/>
      <c r="C40" s="442"/>
      <c r="D40" s="442"/>
      <c r="E40" s="419"/>
      <c r="F40" s="419"/>
      <c r="G40" s="3"/>
      <c r="I40" s="170"/>
      <c r="J40" s="170"/>
      <c r="K40" s="170"/>
      <c r="L40" s="170"/>
      <c r="R40" s="587"/>
      <c r="S40" s="588"/>
      <c r="T40" s="588"/>
      <c r="U40" s="588"/>
      <c r="V40" s="588"/>
      <c r="W40" s="588"/>
      <c r="X40" s="588"/>
      <c r="Y40" s="588"/>
      <c r="Z40" s="588"/>
      <c r="AA40" s="588"/>
      <c r="AB40" s="588"/>
      <c r="AC40" s="588"/>
      <c r="AD40" s="588"/>
      <c r="AE40" s="588"/>
      <c r="AF40" s="588"/>
      <c r="AG40" s="588"/>
      <c r="AH40" s="589"/>
    </row>
    <row r="41" spans="1:34" ht="15" customHeight="1" x14ac:dyDescent="0.2">
      <c r="A41" s="173" t="s">
        <v>222</v>
      </c>
      <c r="B41" s="128"/>
      <c r="C41" s="442"/>
      <c r="D41" s="442"/>
      <c r="E41" s="419"/>
      <c r="F41" s="419"/>
      <c r="G41" s="3"/>
      <c r="I41" s="170"/>
      <c r="J41" s="170"/>
      <c r="K41" s="170"/>
      <c r="L41" s="170"/>
      <c r="R41" s="587"/>
      <c r="S41" s="588"/>
      <c r="T41" s="588"/>
      <c r="U41" s="588"/>
      <c r="V41" s="588"/>
      <c r="W41" s="588"/>
      <c r="X41" s="588"/>
      <c r="Y41" s="588"/>
      <c r="Z41" s="588"/>
      <c r="AA41" s="588"/>
      <c r="AB41" s="588"/>
      <c r="AC41" s="588"/>
      <c r="AD41" s="588"/>
      <c r="AE41" s="588"/>
      <c r="AF41" s="588"/>
      <c r="AG41" s="588"/>
      <c r="AH41" s="589"/>
    </row>
    <row r="42" spans="1:34" ht="15" customHeight="1" x14ac:dyDescent="0.2">
      <c r="A42" s="173" t="s">
        <v>223</v>
      </c>
      <c r="B42" s="128"/>
      <c r="C42" s="442"/>
      <c r="D42" s="442"/>
      <c r="E42" s="419"/>
      <c r="F42" s="419"/>
      <c r="G42" s="3"/>
      <c r="I42" s="170"/>
      <c r="J42" s="170"/>
      <c r="K42" s="170"/>
      <c r="L42" s="170"/>
      <c r="R42" s="587"/>
      <c r="S42" s="588"/>
      <c r="T42" s="588"/>
      <c r="U42" s="588"/>
      <c r="V42" s="588"/>
      <c r="W42" s="588"/>
      <c r="X42" s="588"/>
      <c r="Y42" s="588"/>
      <c r="Z42" s="588"/>
      <c r="AA42" s="588"/>
      <c r="AB42" s="588"/>
      <c r="AC42" s="588"/>
      <c r="AD42" s="588"/>
      <c r="AE42" s="588"/>
      <c r="AF42" s="588"/>
      <c r="AG42" s="588"/>
      <c r="AH42" s="589"/>
    </row>
    <row r="43" spans="1:34" ht="15" customHeight="1" x14ac:dyDescent="0.2">
      <c r="A43" s="173" t="s">
        <v>224</v>
      </c>
      <c r="B43" s="128"/>
      <c r="C43" s="442"/>
      <c r="D43" s="442"/>
      <c r="E43" s="419"/>
      <c r="F43" s="419"/>
      <c r="G43" s="3"/>
      <c r="I43" s="170"/>
      <c r="J43" s="170"/>
      <c r="K43" s="170"/>
      <c r="L43" s="170"/>
      <c r="R43" s="587"/>
      <c r="S43" s="588"/>
      <c r="T43" s="588"/>
      <c r="U43" s="588"/>
      <c r="V43" s="588"/>
      <c r="W43" s="588"/>
      <c r="X43" s="588"/>
      <c r="Y43" s="588"/>
      <c r="Z43" s="588"/>
      <c r="AA43" s="588"/>
      <c r="AB43" s="588"/>
      <c r="AC43" s="588"/>
      <c r="AD43" s="588"/>
      <c r="AE43" s="588"/>
      <c r="AF43" s="588"/>
      <c r="AG43" s="588"/>
      <c r="AH43" s="589"/>
    </row>
    <row r="44" spans="1:34" ht="15" customHeight="1" x14ac:dyDescent="0.2">
      <c r="A44" s="173" t="s">
        <v>225</v>
      </c>
      <c r="B44" s="128"/>
      <c r="C44" s="442"/>
      <c r="D44" s="442"/>
      <c r="E44" s="419"/>
      <c r="F44" s="419"/>
      <c r="G44" s="3"/>
      <c r="I44" s="170"/>
      <c r="J44" s="170"/>
      <c r="K44" s="170"/>
      <c r="L44" s="170"/>
      <c r="R44" s="587"/>
      <c r="S44" s="588"/>
      <c r="T44" s="588"/>
      <c r="U44" s="588"/>
      <c r="V44" s="588"/>
      <c r="W44" s="588"/>
      <c r="X44" s="588"/>
      <c r="Y44" s="588"/>
      <c r="Z44" s="588"/>
      <c r="AA44" s="588"/>
      <c r="AB44" s="588"/>
      <c r="AC44" s="588"/>
      <c r="AD44" s="588"/>
      <c r="AE44" s="588"/>
      <c r="AF44" s="588"/>
      <c r="AG44" s="588"/>
      <c r="AH44" s="589"/>
    </row>
    <row r="45" spans="1:34" ht="15" customHeight="1" x14ac:dyDescent="0.2">
      <c r="A45" s="173" t="s">
        <v>226</v>
      </c>
      <c r="B45" s="151"/>
      <c r="C45" s="442"/>
      <c r="D45" s="442"/>
      <c r="E45" s="419"/>
      <c r="F45" s="419"/>
      <c r="G45" s="3"/>
      <c r="I45" s="170"/>
      <c r="J45" s="170"/>
      <c r="K45" s="170"/>
      <c r="L45" s="170"/>
      <c r="R45" s="587"/>
      <c r="S45" s="588"/>
      <c r="T45" s="588"/>
      <c r="U45" s="588"/>
      <c r="V45" s="588"/>
      <c r="W45" s="588"/>
      <c r="X45" s="588"/>
      <c r="Y45" s="588"/>
      <c r="Z45" s="588"/>
      <c r="AA45" s="588"/>
      <c r="AB45" s="588"/>
      <c r="AC45" s="588"/>
      <c r="AD45" s="588"/>
      <c r="AE45" s="588"/>
      <c r="AF45" s="588"/>
      <c r="AG45" s="588"/>
      <c r="AH45" s="589"/>
    </row>
    <row r="46" spans="1:34" ht="15" customHeight="1" x14ac:dyDescent="0.2">
      <c r="A46" s="173" t="s">
        <v>227</v>
      </c>
      <c r="B46" s="151"/>
      <c r="C46" s="442"/>
      <c r="D46" s="442"/>
      <c r="E46" s="419"/>
      <c r="F46" s="419"/>
      <c r="G46" s="3"/>
      <c r="I46" s="170"/>
      <c r="J46" s="170"/>
      <c r="K46" s="170"/>
      <c r="L46" s="170"/>
      <c r="R46" s="587"/>
      <c r="S46" s="588"/>
      <c r="T46" s="588"/>
      <c r="U46" s="588"/>
      <c r="V46" s="588"/>
      <c r="W46" s="588"/>
      <c r="X46" s="588"/>
      <c r="Y46" s="588"/>
      <c r="Z46" s="588"/>
      <c r="AA46" s="588"/>
      <c r="AB46" s="588"/>
      <c r="AC46" s="588"/>
      <c r="AD46" s="588"/>
      <c r="AE46" s="588"/>
      <c r="AF46" s="588"/>
      <c r="AG46" s="588"/>
      <c r="AH46" s="589"/>
    </row>
    <row r="47" spans="1:34" ht="15" customHeight="1" x14ac:dyDescent="0.2">
      <c r="A47" s="173" t="s">
        <v>228</v>
      </c>
      <c r="B47" s="151"/>
      <c r="C47" s="442"/>
      <c r="D47" s="442"/>
      <c r="E47" s="419"/>
      <c r="F47" s="419"/>
      <c r="G47" s="3"/>
      <c r="I47" s="170"/>
      <c r="J47" s="170"/>
      <c r="K47" s="170"/>
      <c r="L47" s="170"/>
      <c r="R47" s="587"/>
      <c r="S47" s="588"/>
      <c r="T47" s="588"/>
      <c r="U47" s="588"/>
      <c r="V47" s="588"/>
      <c r="W47" s="588"/>
      <c r="X47" s="588"/>
      <c r="Y47" s="588"/>
      <c r="Z47" s="588"/>
      <c r="AA47" s="588"/>
      <c r="AB47" s="588"/>
      <c r="AC47" s="588"/>
      <c r="AD47" s="588"/>
      <c r="AE47" s="588"/>
      <c r="AF47" s="588"/>
      <c r="AG47" s="588"/>
      <c r="AH47" s="589"/>
    </row>
    <row r="48" spans="1:34" ht="15" customHeight="1" x14ac:dyDescent="0.2">
      <c r="A48" s="173" t="s">
        <v>229</v>
      </c>
      <c r="B48" s="151"/>
      <c r="C48" s="442"/>
      <c r="D48" s="442"/>
      <c r="E48" s="419"/>
      <c r="F48" s="419"/>
      <c r="G48" s="3"/>
      <c r="I48" s="170"/>
      <c r="J48" s="170"/>
      <c r="K48" s="170"/>
      <c r="L48" s="170"/>
      <c r="R48" s="587"/>
      <c r="S48" s="588"/>
      <c r="T48" s="588"/>
      <c r="U48" s="588"/>
      <c r="V48" s="588"/>
      <c r="W48" s="588"/>
      <c r="X48" s="588"/>
      <c r="Y48" s="588"/>
      <c r="Z48" s="588"/>
      <c r="AA48" s="588"/>
      <c r="AB48" s="588"/>
      <c r="AC48" s="588"/>
      <c r="AD48" s="588"/>
      <c r="AE48" s="588"/>
      <c r="AF48" s="588"/>
      <c r="AG48" s="588"/>
      <c r="AH48" s="589"/>
    </row>
    <row r="49" spans="1:34" ht="15" customHeight="1" x14ac:dyDescent="0.2">
      <c r="A49" s="173" t="s">
        <v>230</v>
      </c>
      <c r="B49" s="151"/>
      <c r="C49" s="442"/>
      <c r="D49" s="442"/>
      <c r="E49" s="419"/>
      <c r="F49" s="419"/>
      <c r="G49" s="3"/>
      <c r="I49" s="170"/>
      <c r="J49" s="170"/>
      <c r="K49" s="170"/>
      <c r="L49" s="170"/>
      <c r="R49" s="587"/>
      <c r="S49" s="588"/>
      <c r="T49" s="588"/>
      <c r="U49" s="588"/>
      <c r="V49" s="588"/>
      <c r="W49" s="588"/>
      <c r="X49" s="588"/>
      <c r="Y49" s="588"/>
      <c r="Z49" s="588"/>
      <c r="AA49" s="588"/>
      <c r="AB49" s="588"/>
      <c r="AC49" s="588"/>
      <c r="AD49" s="588"/>
      <c r="AE49" s="588"/>
      <c r="AF49" s="588"/>
      <c r="AG49" s="588"/>
      <c r="AH49" s="589"/>
    </row>
    <row r="50" spans="1:34" ht="15" customHeight="1" x14ac:dyDescent="0.2">
      <c r="A50" s="173" t="s">
        <v>231</v>
      </c>
      <c r="B50" s="151"/>
      <c r="C50" s="442"/>
      <c r="D50" s="442"/>
      <c r="E50" s="419"/>
      <c r="F50" s="419"/>
      <c r="G50" s="3"/>
      <c r="I50" s="170"/>
      <c r="J50" s="170"/>
      <c r="K50" s="170"/>
      <c r="L50" s="170"/>
      <c r="R50" s="587"/>
      <c r="S50" s="588"/>
      <c r="T50" s="588"/>
      <c r="U50" s="588"/>
      <c r="V50" s="588"/>
      <c r="W50" s="588"/>
      <c r="X50" s="588"/>
      <c r="Y50" s="588"/>
      <c r="Z50" s="588"/>
      <c r="AA50" s="588"/>
      <c r="AB50" s="588"/>
      <c r="AC50" s="588"/>
      <c r="AD50" s="588"/>
      <c r="AE50" s="588"/>
      <c r="AF50" s="588"/>
      <c r="AG50" s="588"/>
      <c r="AH50" s="589"/>
    </row>
    <row r="51" spans="1:34" ht="15" customHeight="1" thickBot="1" x14ac:dyDescent="0.25">
      <c r="A51" s="173" t="s">
        <v>232</v>
      </c>
      <c r="B51" s="151"/>
      <c r="C51" s="442"/>
      <c r="D51" s="442"/>
      <c r="E51" s="419"/>
      <c r="F51" s="419"/>
      <c r="G51" s="3"/>
      <c r="R51" s="590"/>
      <c r="S51" s="591"/>
      <c r="T51" s="591"/>
      <c r="U51" s="591"/>
      <c r="V51" s="591"/>
      <c r="W51" s="591"/>
      <c r="X51" s="591"/>
      <c r="Y51" s="591"/>
      <c r="Z51" s="591"/>
      <c r="AA51" s="591"/>
      <c r="AB51" s="591"/>
      <c r="AC51" s="591"/>
      <c r="AD51" s="591"/>
      <c r="AE51" s="591"/>
      <c r="AF51" s="591"/>
      <c r="AG51" s="591"/>
      <c r="AH51" s="592"/>
    </row>
    <row r="52" spans="1:34" ht="15" customHeight="1" x14ac:dyDescent="0.2">
      <c r="A52" s="420" t="s">
        <v>233</v>
      </c>
      <c r="B52" s="420"/>
      <c r="C52" s="433"/>
      <c r="D52" s="433"/>
      <c r="E52" s="433"/>
      <c r="F52" s="433"/>
      <c r="G52" s="166">
        <f>SUM(G37:G51)</f>
        <v>0</v>
      </c>
      <c r="R52" s="593" t="s">
        <v>234</v>
      </c>
      <c r="S52" s="594"/>
      <c r="T52" s="594"/>
      <c r="U52" s="594"/>
      <c r="V52" s="594"/>
      <c r="W52" s="594"/>
      <c r="X52" s="594"/>
      <c r="Y52" s="594"/>
      <c r="Z52" s="594"/>
      <c r="AA52" s="594"/>
      <c r="AB52" s="594"/>
      <c r="AC52" s="594"/>
      <c r="AD52" s="594"/>
      <c r="AE52" s="594"/>
      <c r="AF52" s="594"/>
      <c r="AG52" s="594"/>
      <c r="AH52" s="595"/>
    </row>
    <row r="53" spans="1:34" ht="15" customHeight="1" thickBot="1" x14ac:dyDescent="0.25">
      <c r="I53" s="174"/>
      <c r="R53" s="596"/>
      <c r="S53" s="597"/>
      <c r="T53" s="597"/>
      <c r="U53" s="597"/>
      <c r="V53" s="597"/>
      <c r="W53" s="597"/>
      <c r="X53" s="597"/>
      <c r="Y53" s="597"/>
      <c r="Z53" s="597"/>
      <c r="AA53" s="597"/>
      <c r="AB53" s="597"/>
      <c r="AC53" s="597"/>
      <c r="AD53" s="597"/>
      <c r="AE53" s="597"/>
      <c r="AF53" s="597"/>
      <c r="AG53" s="597"/>
      <c r="AH53" s="598"/>
    </row>
    <row r="54" spans="1:34" s="4" customFormat="1" ht="15" customHeight="1" thickBot="1" x14ac:dyDescent="0.25">
      <c r="A54" s="169"/>
      <c r="B54" s="169"/>
      <c r="C54" s="169"/>
      <c r="D54" s="169"/>
      <c r="G54" s="175"/>
      <c r="H54" s="175"/>
      <c r="I54" s="175"/>
      <c r="J54" s="175"/>
      <c r="K54" s="175"/>
      <c r="L54" s="175"/>
      <c r="M54" s="175"/>
      <c r="N54" s="175"/>
      <c r="O54" s="175"/>
      <c r="P54" s="175"/>
      <c r="R54" s="623" t="s">
        <v>199</v>
      </c>
      <c r="S54" s="624"/>
      <c r="T54" s="624"/>
      <c r="U54" s="624"/>
      <c r="V54" s="624"/>
      <c r="W54" s="625"/>
      <c r="X54" s="33"/>
      <c r="AA54" s="638" t="s">
        <v>235</v>
      </c>
      <c r="AB54" s="639"/>
      <c r="AC54" s="640"/>
      <c r="AE54" s="457" t="s">
        <v>236</v>
      </c>
      <c r="AF54" s="457"/>
      <c r="AG54" s="457"/>
      <c r="AH54" s="458"/>
    </row>
    <row r="55" spans="1:34" s="4" customFormat="1" ht="19" x14ac:dyDescent="0.25">
      <c r="A55" s="454" t="s">
        <v>237</v>
      </c>
      <c r="B55" s="454"/>
      <c r="C55" s="454"/>
      <c r="D55" s="454"/>
      <c r="E55" s="454"/>
      <c r="F55" s="454"/>
      <c r="G55" s="454"/>
      <c r="H55" s="454"/>
      <c r="I55" s="454"/>
      <c r="J55" s="454"/>
      <c r="K55" s="454"/>
      <c r="L55" s="454"/>
      <c r="M55" s="454"/>
      <c r="N55" s="454"/>
      <c r="O55" s="454"/>
      <c r="P55" s="454"/>
      <c r="R55" s="25"/>
      <c r="S55" s="632" t="s">
        <v>238</v>
      </c>
      <c r="T55" s="633"/>
      <c r="U55" s="26" t="s">
        <v>239</v>
      </c>
      <c r="V55" s="152" t="s">
        <v>203</v>
      </c>
      <c r="W55" s="32" t="s">
        <v>240</v>
      </c>
      <c r="X55" s="33"/>
      <c r="Z55" s="29"/>
      <c r="AA55" s="626" t="s">
        <v>241</v>
      </c>
      <c r="AB55" s="627"/>
      <c r="AC55" s="140">
        <f>G15</f>
        <v>0</v>
      </c>
      <c r="AG55" s="29"/>
      <c r="AH55" s="31"/>
    </row>
    <row r="56" spans="1:34" s="58" customFormat="1" ht="15" customHeight="1" x14ac:dyDescent="0.2">
      <c r="A56" s="455" t="s">
        <v>242</v>
      </c>
      <c r="B56" s="455"/>
      <c r="C56" s="455"/>
      <c r="D56" s="456" t="s">
        <v>243</v>
      </c>
      <c r="E56" s="456"/>
      <c r="F56" s="176" t="s">
        <v>244</v>
      </c>
      <c r="G56" s="176">
        <v>1</v>
      </c>
      <c r="H56" s="176">
        <v>2</v>
      </c>
      <c r="I56" s="176">
        <v>3</v>
      </c>
      <c r="J56" s="176">
        <v>4</v>
      </c>
      <c r="K56" s="176">
        <v>5</v>
      </c>
      <c r="L56" s="176">
        <v>6</v>
      </c>
      <c r="M56" s="176">
        <v>7</v>
      </c>
      <c r="N56" s="176">
        <v>8</v>
      </c>
      <c r="O56" s="176">
        <v>9</v>
      </c>
      <c r="P56" s="176">
        <v>10</v>
      </c>
      <c r="R56" s="53" t="str">
        <f>A31</f>
        <v>Allocation</v>
      </c>
      <c r="S56" s="634" t="str">
        <f>B31</f>
        <v>10500 11100 11800</v>
      </c>
      <c r="T56" s="635"/>
      <c r="U56" s="54">
        <f>C31</f>
        <v>0</v>
      </c>
      <c r="V56" s="55">
        <f>D31</f>
        <v>0</v>
      </c>
      <c r="W56" s="56"/>
      <c r="X56" s="57"/>
      <c r="Z56" s="59"/>
      <c r="AA56" s="628" t="s">
        <v>245</v>
      </c>
      <c r="AB56" s="629"/>
      <c r="AC56" s="60">
        <f>G11*(G$20+G$21)</f>
        <v>0</v>
      </c>
      <c r="AG56" s="61"/>
      <c r="AH56" s="62"/>
    </row>
    <row r="57" spans="1:34" s="58" customFormat="1" ht="15" customHeight="1" thickBot="1" x14ac:dyDescent="0.25">
      <c r="A57" s="455"/>
      <c r="B57" s="455"/>
      <c r="C57" s="455"/>
      <c r="D57" s="443" t="s">
        <v>246</v>
      </c>
      <c r="E57" s="443"/>
      <c r="F57" s="63"/>
      <c r="G57" s="64" t="s">
        <v>247</v>
      </c>
      <c r="H57" s="64" t="s">
        <v>247</v>
      </c>
      <c r="I57" s="64" t="s">
        <v>247</v>
      </c>
      <c r="J57" s="64" t="s">
        <v>247</v>
      </c>
      <c r="K57" s="64" t="s">
        <v>247</v>
      </c>
      <c r="L57" s="64" t="s">
        <v>247</v>
      </c>
      <c r="M57" s="64" t="s">
        <v>247</v>
      </c>
      <c r="N57" s="64" t="s">
        <v>247</v>
      </c>
      <c r="O57" s="64" t="s">
        <v>247</v>
      </c>
      <c r="P57" s="64" t="s">
        <v>247</v>
      </c>
      <c r="R57" s="65" t="str">
        <f>A32</f>
        <v>Program Charge</v>
      </c>
      <c r="S57" s="636" t="str">
        <f>B32</f>
        <v>14100 11100 41507</v>
      </c>
      <c r="T57" s="637"/>
      <c r="U57" s="66">
        <f>C31</f>
        <v>0</v>
      </c>
      <c r="V57" s="67">
        <f>D31</f>
        <v>0</v>
      </c>
      <c r="W57" s="68"/>
      <c r="Z57" s="61"/>
      <c r="AA57" s="630" t="s">
        <v>248</v>
      </c>
      <c r="AB57" s="631"/>
      <c r="AC57" s="69" t="e">
        <f>G12*(G$20+G$21)</f>
        <v>#DIV/0!</v>
      </c>
      <c r="AH57" s="70"/>
    </row>
    <row r="58" spans="1:34" s="58" customFormat="1" ht="15" customHeight="1" thickBot="1" x14ac:dyDescent="0.25">
      <c r="A58" s="455"/>
      <c r="B58" s="455"/>
      <c r="C58" s="455"/>
      <c r="D58" s="443" t="s">
        <v>249</v>
      </c>
      <c r="E58" s="443"/>
      <c r="F58" s="71"/>
      <c r="G58" s="72"/>
      <c r="H58" s="72"/>
      <c r="I58" s="72"/>
      <c r="J58" s="72"/>
      <c r="K58" s="72"/>
      <c r="L58" s="72"/>
      <c r="M58" s="72"/>
      <c r="N58" s="72"/>
      <c r="O58" s="72"/>
      <c r="P58" s="72"/>
      <c r="R58" s="177"/>
      <c r="AH58" s="70"/>
    </row>
    <row r="59" spans="1:34" s="58" customFormat="1" ht="15" customHeight="1" thickBot="1" x14ac:dyDescent="0.25">
      <c r="A59" s="455"/>
      <c r="B59" s="455"/>
      <c r="C59" s="455"/>
      <c r="D59" s="443" t="s">
        <v>250</v>
      </c>
      <c r="E59" s="443"/>
      <c r="F59" s="71"/>
      <c r="G59" s="72"/>
      <c r="H59" s="72"/>
      <c r="I59" s="72"/>
      <c r="J59" s="72"/>
      <c r="K59" s="72"/>
      <c r="L59" s="72"/>
      <c r="M59" s="72"/>
      <c r="N59" s="72"/>
      <c r="O59" s="72"/>
      <c r="P59" s="72"/>
      <c r="R59" s="609" t="s">
        <v>251</v>
      </c>
      <c r="S59" s="610"/>
      <c r="T59" s="614"/>
      <c r="U59" s="459" t="s">
        <v>252</v>
      </c>
      <c r="V59" s="459"/>
      <c r="W59" s="459"/>
      <c r="X59" s="459"/>
      <c r="Y59" s="459"/>
      <c r="Z59" s="459"/>
      <c r="AA59" s="459"/>
      <c r="AB59" s="459"/>
      <c r="AC59" s="459"/>
      <c r="AD59" s="459"/>
      <c r="AE59" s="459"/>
      <c r="AF59" s="459"/>
      <c r="AG59" s="619"/>
      <c r="AH59" s="73" t="s">
        <v>253</v>
      </c>
    </row>
    <row r="60" spans="1:34" s="58" customFormat="1" ht="15" customHeight="1" x14ac:dyDescent="0.2">
      <c r="A60" s="455"/>
      <c r="B60" s="455"/>
      <c r="C60" s="455"/>
      <c r="D60" s="443" t="s">
        <v>254</v>
      </c>
      <c r="E60" s="443"/>
      <c r="F60" s="71"/>
      <c r="G60" s="74"/>
      <c r="H60" s="74"/>
      <c r="I60" s="74"/>
      <c r="J60" s="72"/>
      <c r="K60" s="72"/>
      <c r="L60" s="72"/>
      <c r="M60" s="72"/>
      <c r="N60" s="72"/>
      <c r="O60" s="72"/>
      <c r="P60" s="72"/>
      <c r="R60" s="600" t="s">
        <v>156</v>
      </c>
      <c r="S60" s="611" t="s">
        <v>155</v>
      </c>
      <c r="T60" s="615"/>
      <c r="U60" s="460" t="s">
        <v>255</v>
      </c>
      <c r="V60" s="464" t="s">
        <v>256</v>
      </c>
      <c r="W60" s="464" t="s">
        <v>257</v>
      </c>
      <c r="X60" s="444" t="s">
        <v>258</v>
      </c>
      <c r="Y60" s="444" t="s">
        <v>259</v>
      </c>
      <c r="Z60" s="617"/>
      <c r="AA60" s="603" t="s">
        <v>260</v>
      </c>
      <c r="AB60" s="606" t="s">
        <v>261</v>
      </c>
      <c r="AC60" s="606" t="s">
        <v>262</v>
      </c>
      <c r="AD60" s="448" t="s">
        <v>263</v>
      </c>
      <c r="AE60" s="448" t="s">
        <v>264</v>
      </c>
      <c r="AF60" s="448" t="s">
        <v>265</v>
      </c>
      <c r="AG60" s="620"/>
      <c r="AH60" s="467"/>
    </row>
    <row r="61" spans="1:34" s="58" customFormat="1" ht="15" customHeight="1" x14ac:dyDescent="0.2">
      <c r="A61" s="455"/>
      <c r="B61" s="455"/>
      <c r="C61" s="455"/>
      <c r="D61" s="443" t="s">
        <v>266</v>
      </c>
      <c r="E61" s="443"/>
      <c r="F61" s="75"/>
      <c r="G61" s="74"/>
      <c r="H61" s="74"/>
      <c r="I61" s="74"/>
      <c r="J61" s="72"/>
      <c r="K61" s="72"/>
      <c r="L61" s="72"/>
      <c r="M61" s="72"/>
      <c r="N61" s="72"/>
      <c r="O61" s="72"/>
      <c r="P61" s="72"/>
      <c r="R61" s="600"/>
      <c r="S61" s="611"/>
      <c r="T61" s="615"/>
      <c r="U61" s="461"/>
      <c r="V61" s="432"/>
      <c r="W61" s="432"/>
      <c r="X61" s="445"/>
      <c r="Y61" s="445"/>
      <c r="Z61" s="617"/>
      <c r="AA61" s="604"/>
      <c r="AB61" s="607"/>
      <c r="AC61" s="607"/>
      <c r="AD61" s="449"/>
      <c r="AE61" s="449"/>
      <c r="AF61" s="449"/>
      <c r="AG61" s="620"/>
      <c r="AH61" s="468"/>
    </row>
    <row r="62" spans="1:34" s="58" customFormat="1" ht="15" customHeight="1" x14ac:dyDescent="0.2">
      <c r="A62" s="455"/>
      <c r="B62" s="455"/>
      <c r="C62" s="455"/>
      <c r="D62" s="443" t="s">
        <v>267</v>
      </c>
      <c r="E62" s="443"/>
      <c r="F62" s="75"/>
      <c r="G62" s="250">
        <f>G61-G60+1</f>
        <v>1</v>
      </c>
      <c r="H62" s="250">
        <f t="shared" ref="H62:P62" si="0">H61-H60+1</f>
        <v>1</v>
      </c>
      <c r="I62" s="250">
        <f t="shared" si="0"/>
        <v>1</v>
      </c>
      <c r="J62" s="250">
        <f t="shared" si="0"/>
        <v>1</v>
      </c>
      <c r="K62" s="250">
        <f t="shared" si="0"/>
        <v>1</v>
      </c>
      <c r="L62" s="250">
        <f t="shared" si="0"/>
        <v>1</v>
      </c>
      <c r="M62" s="250">
        <f t="shared" si="0"/>
        <v>1</v>
      </c>
      <c r="N62" s="250">
        <f t="shared" si="0"/>
        <v>1</v>
      </c>
      <c r="O62" s="250">
        <f t="shared" si="0"/>
        <v>1</v>
      </c>
      <c r="P62" s="250">
        <f t="shared" si="0"/>
        <v>1</v>
      </c>
      <c r="R62" s="601"/>
      <c r="S62" s="612"/>
      <c r="T62" s="615"/>
      <c r="U62" s="462"/>
      <c r="V62" s="465"/>
      <c r="W62" s="465"/>
      <c r="X62" s="446"/>
      <c r="Y62" s="446"/>
      <c r="Z62" s="617"/>
      <c r="AA62" s="604"/>
      <c r="AB62" s="607"/>
      <c r="AC62" s="607"/>
      <c r="AD62" s="449"/>
      <c r="AE62" s="449"/>
      <c r="AF62" s="449"/>
      <c r="AG62" s="620"/>
      <c r="AH62" s="469"/>
    </row>
    <row r="63" spans="1:34" s="58" customFormat="1" ht="15" customHeight="1" thickBot="1" x14ac:dyDescent="0.25">
      <c r="A63" s="455"/>
      <c r="B63" s="455"/>
      <c r="C63" s="455"/>
      <c r="D63" s="443" t="s">
        <v>268</v>
      </c>
      <c r="E63" s="443"/>
      <c r="F63" s="133"/>
      <c r="G63" s="132" t="s">
        <v>154</v>
      </c>
      <c r="H63" s="132" t="s">
        <v>154</v>
      </c>
      <c r="I63" s="132" t="s">
        <v>154</v>
      </c>
      <c r="J63" s="132" t="s">
        <v>154</v>
      </c>
      <c r="K63" s="132" t="s">
        <v>154</v>
      </c>
      <c r="L63" s="132" t="s">
        <v>154</v>
      </c>
      <c r="M63" s="132" t="s">
        <v>154</v>
      </c>
      <c r="N63" s="132" t="s">
        <v>154</v>
      </c>
      <c r="O63" s="132" t="s">
        <v>154</v>
      </c>
      <c r="P63" s="132" t="s">
        <v>154</v>
      </c>
      <c r="R63" s="602"/>
      <c r="S63" s="613"/>
      <c r="T63" s="615"/>
      <c r="U63" s="463"/>
      <c r="V63" s="466"/>
      <c r="W63" s="466"/>
      <c r="X63" s="447"/>
      <c r="Y63" s="447"/>
      <c r="Z63" s="617"/>
      <c r="AA63" s="605"/>
      <c r="AB63" s="608"/>
      <c r="AC63" s="608"/>
      <c r="AD63" s="450"/>
      <c r="AE63" s="450"/>
      <c r="AF63" s="450"/>
      <c r="AG63" s="620"/>
      <c r="AH63" s="470"/>
    </row>
    <row r="64" spans="1:34" s="58" customFormat="1" ht="15" customHeight="1" x14ac:dyDescent="0.2">
      <c r="A64" s="455"/>
      <c r="B64" s="455"/>
      <c r="C64" s="455"/>
      <c r="D64" s="443" t="s">
        <v>269</v>
      </c>
      <c r="E64" s="443"/>
      <c r="F64" s="134"/>
      <c r="G64" s="76"/>
      <c r="H64" s="76"/>
      <c r="I64" s="76"/>
      <c r="J64" s="76"/>
      <c r="K64" s="76"/>
      <c r="L64" s="76"/>
      <c r="M64" s="76"/>
      <c r="N64" s="76"/>
      <c r="O64" s="76"/>
      <c r="P64" s="76"/>
      <c r="R64" s="178"/>
      <c r="S64" s="179"/>
      <c r="T64" s="615"/>
      <c r="U64" s="77"/>
      <c r="V64" s="77"/>
      <c r="W64" s="77"/>
      <c r="X64" s="77"/>
      <c r="Y64" s="77"/>
      <c r="Z64" s="617"/>
      <c r="AA64" s="78"/>
      <c r="AB64" s="78"/>
      <c r="AC64" s="78"/>
      <c r="AD64" s="78"/>
      <c r="AE64" s="78"/>
      <c r="AF64" s="78"/>
      <c r="AG64" s="620"/>
      <c r="AH64" s="135"/>
    </row>
    <row r="65" spans="1:34" s="58" customFormat="1" ht="15" customHeight="1" x14ac:dyDescent="0.2">
      <c r="A65" s="455"/>
      <c r="B65" s="455"/>
      <c r="C65" s="455"/>
      <c r="D65" s="443" t="s">
        <v>270</v>
      </c>
      <c r="E65" s="443"/>
      <c r="F65" s="133" t="s">
        <v>271</v>
      </c>
      <c r="G65" s="132" t="s">
        <v>490</v>
      </c>
      <c r="H65" s="132" t="s">
        <v>154</v>
      </c>
      <c r="I65" s="132" t="s">
        <v>154</v>
      </c>
      <c r="J65" s="132" t="s">
        <v>154</v>
      </c>
      <c r="K65" s="132" t="s">
        <v>154</v>
      </c>
      <c r="L65" s="132" t="s">
        <v>154</v>
      </c>
      <c r="M65" s="132" t="s">
        <v>154</v>
      </c>
      <c r="N65" s="132" t="s">
        <v>154</v>
      </c>
      <c r="O65" s="132" t="s">
        <v>154</v>
      </c>
      <c r="P65" s="132" t="s">
        <v>154</v>
      </c>
      <c r="R65" s="178"/>
      <c r="S65" s="179"/>
      <c r="T65" s="615"/>
      <c r="U65" s="77"/>
      <c r="V65" s="77"/>
      <c r="W65" s="77"/>
      <c r="X65" s="77"/>
      <c r="Y65" s="77"/>
      <c r="Z65" s="617"/>
      <c r="AA65" s="78"/>
      <c r="AB65" s="78"/>
      <c r="AC65" s="78"/>
      <c r="AD65" s="78"/>
      <c r="AE65" s="78"/>
      <c r="AF65" s="78"/>
      <c r="AG65" s="620"/>
      <c r="AH65" s="135"/>
    </row>
    <row r="66" spans="1:34" s="58" customFormat="1" ht="15" customHeight="1" x14ac:dyDescent="0.2">
      <c r="A66" s="455"/>
      <c r="B66" s="455"/>
      <c r="C66" s="455"/>
      <c r="D66" s="443" t="s">
        <v>272</v>
      </c>
      <c r="E66" s="443"/>
      <c r="F66" s="79"/>
      <c r="G66" s="76"/>
      <c r="H66" s="76"/>
      <c r="I66" s="76"/>
      <c r="J66" s="76"/>
      <c r="K66" s="76"/>
      <c r="L66" s="76"/>
      <c r="M66" s="76"/>
      <c r="N66" s="76"/>
      <c r="O66" s="76"/>
      <c r="P66" s="76"/>
      <c r="R66" s="178"/>
      <c r="S66" s="179"/>
      <c r="T66" s="615"/>
      <c r="U66" s="77"/>
      <c r="V66" s="77"/>
      <c r="W66" s="77"/>
      <c r="X66" s="77"/>
      <c r="Y66" s="77"/>
      <c r="Z66" s="617"/>
      <c r="AA66" s="78"/>
      <c r="AB66" s="78"/>
      <c r="AC66" s="78"/>
      <c r="AD66" s="78"/>
      <c r="AE66" s="78"/>
      <c r="AF66" s="78"/>
      <c r="AG66" s="620"/>
      <c r="AH66" s="135"/>
    </row>
    <row r="67" spans="1:34" s="58" customFormat="1" ht="15" customHeight="1" x14ac:dyDescent="0.2">
      <c r="A67" s="455"/>
      <c r="B67" s="455"/>
      <c r="C67" s="455"/>
      <c r="D67" s="443" t="s">
        <v>273</v>
      </c>
      <c r="E67" s="443"/>
      <c r="F67" s="136"/>
      <c r="G67" s="80"/>
      <c r="H67" s="80"/>
      <c r="I67" s="80"/>
      <c r="J67" s="80"/>
      <c r="K67" s="80"/>
      <c r="L67" s="80"/>
      <c r="M67" s="80"/>
      <c r="N67" s="80"/>
      <c r="O67" s="80"/>
      <c r="P67" s="80"/>
      <c r="R67" s="178"/>
      <c r="S67" s="179"/>
      <c r="T67" s="615"/>
      <c r="U67" s="77"/>
      <c r="V67" s="77"/>
      <c r="W67" s="77"/>
      <c r="X67" s="77"/>
      <c r="Y67" s="77"/>
      <c r="Z67" s="617"/>
      <c r="AA67" s="78"/>
      <c r="AB67" s="78"/>
      <c r="AC67" s="78"/>
      <c r="AD67" s="78"/>
      <c r="AE67" s="78"/>
      <c r="AF67" s="78"/>
      <c r="AG67" s="620"/>
      <c r="AH67" s="135"/>
    </row>
    <row r="68" spans="1:34" s="58" customFormat="1" ht="15" customHeight="1" x14ac:dyDescent="0.2">
      <c r="A68" s="455"/>
      <c r="B68" s="455"/>
      <c r="C68" s="455"/>
      <c r="D68" s="443" t="s">
        <v>274</v>
      </c>
      <c r="E68" s="443"/>
      <c r="F68" s="248">
        <f>SUM(G68:P68)</f>
        <v>0</v>
      </c>
      <c r="G68" s="248">
        <f>_xlfn.IFS(G65="Flat Rate",G66,G65="Daily Rate",G67,G65="Select One",0,G65="No Salary on Program",0)</f>
        <v>0</v>
      </c>
      <c r="H68" s="248">
        <f t="shared" ref="H68:P68" si="1">_xlfn.IFS(H65="Flat Rate",H66,H65="Daily Rate",H67,H65="Select One",0,H65="No Salary on Program",0)</f>
        <v>0</v>
      </c>
      <c r="I68" s="248">
        <f t="shared" si="1"/>
        <v>0</v>
      </c>
      <c r="J68" s="248">
        <f t="shared" si="1"/>
        <v>0</v>
      </c>
      <c r="K68" s="248">
        <f t="shared" si="1"/>
        <v>0</v>
      </c>
      <c r="L68" s="248">
        <f t="shared" si="1"/>
        <v>0</v>
      </c>
      <c r="M68" s="248">
        <f t="shared" si="1"/>
        <v>0</v>
      </c>
      <c r="N68" s="248">
        <f t="shared" si="1"/>
        <v>0</v>
      </c>
      <c r="O68" s="248">
        <f t="shared" si="1"/>
        <v>0</v>
      </c>
      <c r="P68" s="248">
        <f t="shared" si="1"/>
        <v>0</v>
      </c>
      <c r="R68" s="180" t="s">
        <v>275</v>
      </c>
      <c r="S68" s="181" t="s">
        <v>275</v>
      </c>
      <c r="T68" s="615"/>
      <c r="U68" s="81"/>
      <c r="V68" s="82"/>
      <c r="W68" s="83" t="s">
        <v>276</v>
      </c>
      <c r="X68" s="84"/>
      <c r="Y68" s="85"/>
      <c r="Z68" s="617"/>
      <c r="AA68" s="86"/>
      <c r="AB68" s="87"/>
      <c r="AC68" s="87"/>
      <c r="AD68" s="88"/>
      <c r="AE68" s="88"/>
      <c r="AF68" s="85"/>
      <c r="AG68" s="620"/>
      <c r="AH68" s="89" t="s">
        <v>277</v>
      </c>
    </row>
    <row r="69" spans="1:34" s="52" customFormat="1" ht="15" customHeight="1" x14ac:dyDescent="0.2">
      <c r="A69" s="471" t="s">
        <v>278</v>
      </c>
      <c r="B69" s="471"/>
      <c r="C69" s="471"/>
      <c r="D69" s="456"/>
      <c r="E69" s="456"/>
      <c r="F69" s="137">
        <f>SUM(G69:P69)</f>
        <v>0</v>
      </c>
      <c r="G69" s="249">
        <f t="shared" ref="G69:P69" si="2">G68</f>
        <v>0</v>
      </c>
      <c r="H69" s="249">
        <f t="shared" si="2"/>
        <v>0</v>
      </c>
      <c r="I69" s="249">
        <f t="shared" si="2"/>
        <v>0</v>
      </c>
      <c r="J69" s="249">
        <f t="shared" si="2"/>
        <v>0</v>
      </c>
      <c r="K69" s="249">
        <f t="shared" si="2"/>
        <v>0</v>
      </c>
      <c r="L69" s="249">
        <f t="shared" si="2"/>
        <v>0</v>
      </c>
      <c r="M69" s="249">
        <f t="shared" si="2"/>
        <v>0</v>
      </c>
      <c r="N69" s="249">
        <f t="shared" si="2"/>
        <v>0</v>
      </c>
      <c r="O69" s="249">
        <f t="shared" si="2"/>
        <v>0</v>
      </c>
      <c r="P69" s="249">
        <f t="shared" si="2"/>
        <v>0</v>
      </c>
      <c r="R69" s="182"/>
      <c r="S69" s="183"/>
      <c r="T69" s="615"/>
      <c r="U69" s="50"/>
      <c r="V69" s="50"/>
      <c r="W69" s="49"/>
      <c r="X69" s="50"/>
      <c r="Y69" s="50"/>
      <c r="Z69" s="617"/>
      <c r="AA69" s="50"/>
      <c r="AB69" s="50"/>
      <c r="AC69" s="50"/>
      <c r="AD69" s="50"/>
      <c r="AE69" s="50"/>
      <c r="AF69" s="50"/>
      <c r="AG69" s="620"/>
      <c r="AH69" s="90"/>
    </row>
    <row r="70" spans="1:34" s="5" customFormat="1" ht="15.75" customHeight="1" x14ac:dyDescent="0.15">
      <c r="A70" s="184"/>
      <c r="B70" s="185"/>
      <c r="C70" s="186"/>
      <c r="D70" s="187"/>
      <c r="E70" s="188"/>
      <c r="F70" s="189"/>
      <c r="G70" s="189"/>
      <c r="H70" s="189"/>
      <c r="I70" s="189"/>
      <c r="J70" s="189"/>
      <c r="K70" s="189"/>
      <c r="L70" s="189"/>
      <c r="M70" s="189"/>
      <c r="N70" s="189"/>
      <c r="O70" s="189"/>
      <c r="P70" s="189"/>
      <c r="R70" s="190"/>
      <c r="S70" s="191"/>
      <c r="T70" s="615"/>
      <c r="U70" s="9"/>
      <c r="V70" s="9"/>
      <c r="W70" s="9"/>
      <c r="X70" s="9"/>
      <c r="Y70" s="9"/>
      <c r="Z70" s="617"/>
      <c r="AA70" s="9"/>
      <c r="AB70" s="9"/>
      <c r="AC70" s="9"/>
      <c r="AD70" s="9"/>
      <c r="AE70" s="9"/>
      <c r="AF70" s="9"/>
      <c r="AG70" s="620"/>
      <c r="AH70" s="21"/>
    </row>
    <row r="71" spans="1:34" s="4" customFormat="1" ht="19" x14ac:dyDescent="0.25">
      <c r="A71" s="474" t="s">
        <v>279</v>
      </c>
      <c r="B71" s="474"/>
      <c r="C71" s="474"/>
      <c r="D71" s="474"/>
      <c r="E71" s="474"/>
      <c r="F71" s="474"/>
      <c r="G71" s="474"/>
      <c r="H71" s="474"/>
      <c r="I71" s="474"/>
      <c r="J71" s="474"/>
      <c r="K71" s="474"/>
      <c r="L71" s="474"/>
      <c r="M71" s="474"/>
      <c r="N71" s="474"/>
      <c r="O71" s="474"/>
      <c r="P71" s="474"/>
      <c r="R71" s="192"/>
      <c r="S71" s="193"/>
      <c r="T71" s="615"/>
      <c r="U71" s="9"/>
      <c r="V71" s="9"/>
      <c r="W71" s="9"/>
      <c r="X71" s="9"/>
      <c r="Y71" s="9"/>
      <c r="Z71" s="617"/>
      <c r="AA71" s="9"/>
      <c r="AB71" s="9"/>
      <c r="AC71" s="9"/>
      <c r="AD71" s="9"/>
      <c r="AE71" s="9"/>
      <c r="AF71" s="9"/>
      <c r="AG71" s="620"/>
      <c r="AH71" s="21"/>
    </row>
    <row r="72" spans="1:34" s="57" customFormat="1" ht="30" customHeight="1" x14ac:dyDescent="0.2">
      <c r="A72" s="472" t="s">
        <v>280</v>
      </c>
      <c r="B72" s="472"/>
      <c r="C72" s="472"/>
      <c r="D72" s="473" t="s">
        <v>243</v>
      </c>
      <c r="E72" s="473"/>
      <c r="F72" s="194" t="s">
        <v>244</v>
      </c>
      <c r="G72" s="195" t="str">
        <f t="shared" ref="G72:P72" si="3">G57</f>
        <v>Name</v>
      </c>
      <c r="H72" s="196" t="str">
        <f t="shared" si="3"/>
        <v>Name</v>
      </c>
      <c r="I72" s="196" t="str">
        <f t="shared" si="3"/>
        <v>Name</v>
      </c>
      <c r="J72" s="196" t="str">
        <f t="shared" si="3"/>
        <v>Name</v>
      </c>
      <c r="K72" s="196" t="str">
        <f t="shared" si="3"/>
        <v>Name</v>
      </c>
      <c r="L72" s="196" t="str">
        <f t="shared" si="3"/>
        <v>Name</v>
      </c>
      <c r="M72" s="196" t="str">
        <f t="shared" si="3"/>
        <v>Name</v>
      </c>
      <c r="N72" s="196" t="str">
        <f t="shared" si="3"/>
        <v>Name</v>
      </c>
      <c r="O72" s="196" t="str">
        <f t="shared" si="3"/>
        <v>Name</v>
      </c>
      <c r="P72" s="196" t="str">
        <f t="shared" si="3"/>
        <v>Name</v>
      </c>
      <c r="R72" s="197"/>
      <c r="S72" s="198"/>
      <c r="T72" s="615"/>
      <c r="U72" s="91"/>
      <c r="V72" s="91"/>
      <c r="W72" s="91"/>
      <c r="X72" s="91"/>
      <c r="Y72" s="91"/>
      <c r="Z72" s="617"/>
      <c r="AA72" s="50"/>
      <c r="AB72" s="50"/>
      <c r="AC72" s="50"/>
      <c r="AD72" s="50"/>
      <c r="AE72" s="50"/>
      <c r="AF72" s="50"/>
      <c r="AG72" s="620"/>
      <c r="AH72" s="138"/>
    </row>
    <row r="73" spans="1:34" s="58" customFormat="1" ht="15" customHeight="1" x14ac:dyDescent="0.2">
      <c r="A73" s="451" t="s">
        <v>281</v>
      </c>
      <c r="B73" s="451"/>
      <c r="C73" s="451"/>
      <c r="D73" s="452"/>
      <c r="E73" s="453"/>
      <c r="F73" s="144">
        <f t="shared" ref="F73:F90" si="4">SUM(G73:P73)</f>
        <v>0</v>
      </c>
      <c r="G73" s="145"/>
      <c r="H73" s="147"/>
      <c r="I73" s="76"/>
      <c r="J73" s="76"/>
      <c r="K73" s="76"/>
      <c r="L73" s="76"/>
      <c r="M73" s="76"/>
      <c r="N73" s="76"/>
      <c r="O73" s="76"/>
      <c r="P73" s="76"/>
      <c r="R73" s="199">
        <v>641230</v>
      </c>
      <c r="S73" s="200">
        <v>641130</v>
      </c>
      <c r="T73" s="615"/>
      <c r="U73" s="81"/>
      <c r="V73" s="81"/>
      <c r="W73" s="82"/>
      <c r="X73" s="85"/>
      <c r="Y73" s="85"/>
      <c r="Z73" s="617"/>
      <c r="AA73" s="86"/>
      <c r="AB73" s="87"/>
      <c r="AC73" s="87"/>
      <c r="AD73" s="88"/>
      <c r="AE73" s="85"/>
      <c r="AF73" s="88"/>
      <c r="AG73" s="620"/>
      <c r="AH73" s="93" t="s">
        <v>282</v>
      </c>
    </row>
    <row r="74" spans="1:34" s="58" customFormat="1" ht="15" customHeight="1" x14ac:dyDescent="0.2">
      <c r="A74" s="451" t="s">
        <v>283</v>
      </c>
      <c r="B74" s="451"/>
      <c r="C74" s="451"/>
      <c r="D74" s="452"/>
      <c r="E74" s="453"/>
      <c r="F74" s="144">
        <f t="shared" si="4"/>
        <v>0</v>
      </c>
      <c r="G74" s="145"/>
      <c r="H74" s="147"/>
      <c r="I74" s="76"/>
      <c r="J74" s="76"/>
      <c r="K74" s="76"/>
      <c r="L74" s="76"/>
      <c r="M74" s="76"/>
      <c r="N74" s="76"/>
      <c r="O74" s="76"/>
      <c r="P74" s="76"/>
      <c r="R74" s="199">
        <v>727710</v>
      </c>
      <c r="S74" s="200">
        <v>727710</v>
      </c>
      <c r="T74" s="615"/>
      <c r="U74" s="81"/>
      <c r="V74" s="81"/>
      <c r="W74" s="82"/>
      <c r="X74" s="85"/>
      <c r="Y74" s="85"/>
      <c r="Z74" s="617"/>
      <c r="AA74" s="86"/>
      <c r="AB74" s="87"/>
      <c r="AC74" s="87"/>
      <c r="AD74" s="88"/>
      <c r="AE74" s="85"/>
      <c r="AF74" s="88"/>
      <c r="AG74" s="620"/>
      <c r="AH74" s="93" t="s">
        <v>282</v>
      </c>
    </row>
    <row r="75" spans="1:34" s="58" customFormat="1" ht="15" customHeight="1" x14ac:dyDescent="0.2">
      <c r="A75" s="451" t="s">
        <v>284</v>
      </c>
      <c r="B75" s="451"/>
      <c r="C75" s="451"/>
      <c r="D75" s="452"/>
      <c r="E75" s="453"/>
      <c r="F75" s="144">
        <f t="shared" si="4"/>
        <v>0</v>
      </c>
      <c r="G75" s="145"/>
      <c r="H75" s="147"/>
      <c r="I75" s="76"/>
      <c r="J75" s="76"/>
      <c r="K75" s="76"/>
      <c r="L75" s="76"/>
      <c r="M75" s="76"/>
      <c r="N75" s="76"/>
      <c r="O75" s="76"/>
      <c r="P75" s="76"/>
      <c r="R75" s="199">
        <v>641100</v>
      </c>
      <c r="S75" s="200">
        <v>641100</v>
      </c>
      <c r="T75" s="615"/>
      <c r="U75" s="81"/>
      <c r="V75" s="81"/>
      <c r="W75" s="82"/>
      <c r="X75" s="85"/>
      <c r="Y75" s="85"/>
      <c r="Z75" s="617"/>
      <c r="AA75" s="86"/>
      <c r="AB75" s="87"/>
      <c r="AC75" s="87"/>
      <c r="AD75" s="88"/>
      <c r="AE75" s="85"/>
      <c r="AF75" s="88"/>
      <c r="AG75" s="620"/>
      <c r="AH75" s="93" t="s">
        <v>282</v>
      </c>
    </row>
    <row r="76" spans="1:34" s="58" customFormat="1" ht="15" customHeight="1" x14ac:dyDescent="0.2">
      <c r="A76" s="451" t="s">
        <v>285</v>
      </c>
      <c r="B76" s="451"/>
      <c r="C76" s="451"/>
      <c r="D76" s="452"/>
      <c r="E76" s="453"/>
      <c r="F76" s="144">
        <f t="shared" si="4"/>
        <v>0</v>
      </c>
      <c r="G76" s="145"/>
      <c r="H76" s="147"/>
      <c r="I76" s="76"/>
      <c r="J76" s="76"/>
      <c r="K76" s="76"/>
      <c r="L76" s="76"/>
      <c r="M76" s="76"/>
      <c r="N76" s="76"/>
      <c r="O76" s="76"/>
      <c r="P76" s="76"/>
      <c r="R76" s="199">
        <v>641210</v>
      </c>
      <c r="S76" s="200">
        <v>641110</v>
      </c>
      <c r="T76" s="615"/>
      <c r="U76" s="81"/>
      <c r="V76" s="81"/>
      <c r="W76" s="82"/>
      <c r="X76" s="85"/>
      <c r="Y76" s="85"/>
      <c r="Z76" s="617"/>
      <c r="AA76" s="86"/>
      <c r="AB76" s="87"/>
      <c r="AC76" s="87"/>
      <c r="AD76" s="88"/>
      <c r="AE76" s="85"/>
      <c r="AF76" s="88"/>
      <c r="AG76" s="620"/>
      <c r="AH76" s="93" t="s">
        <v>282</v>
      </c>
    </row>
    <row r="77" spans="1:34" s="58" customFormat="1" ht="15" customHeight="1" x14ac:dyDescent="0.2">
      <c r="A77" s="451" t="s">
        <v>286</v>
      </c>
      <c r="B77" s="451"/>
      <c r="C77" s="451"/>
      <c r="D77" s="452"/>
      <c r="E77" s="453"/>
      <c r="F77" s="144">
        <f t="shared" si="4"/>
        <v>0</v>
      </c>
      <c r="G77" s="145"/>
      <c r="H77" s="147"/>
      <c r="I77" s="76"/>
      <c r="J77" s="76"/>
      <c r="K77" s="76"/>
      <c r="L77" s="76"/>
      <c r="M77" s="76"/>
      <c r="N77" s="76"/>
      <c r="O77" s="76"/>
      <c r="P77" s="76"/>
      <c r="R77" s="199">
        <v>641120</v>
      </c>
      <c r="S77" s="200">
        <v>641120</v>
      </c>
      <c r="T77" s="615"/>
      <c r="U77" s="81"/>
      <c r="V77" s="81"/>
      <c r="W77" s="82"/>
      <c r="X77" s="85"/>
      <c r="Y77" s="85"/>
      <c r="Z77" s="617"/>
      <c r="AA77" s="86"/>
      <c r="AB77" s="87"/>
      <c r="AC77" s="87"/>
      <c r="AD77" s="88"/>
      <c r="AE77" s="85"/>
      <c r="AF77" s="88"/>
      <c r="AG77" s="620"/>
      <c r="AH77" s="93" t="s">
        <v>282</v>
      </c>
    </row>
    <row r="78" spans="1:34" s="58" customFormat="1" ht="15" customHeight="1" x14ac:dyDescent="0.2">
      <c r="A78" s="451" t="s">
        <v>287</v>
      </c>
      <c r="B78" s="451"/>
      <c r="C78" s="451"/>
      <c r="D78" s="452"/>
      <c r="E78" s="453"/>
      <c r="F78" s="144">
        <f t="shared" si="4"/>
        <v>0</v>
      </c>
      <c r="G78" s="145"/>
      <c r="H78" s="147"/>
      <c r="I78" s="76"/>
      <c r="J78" s="76"/>
      <c r="K78" s="76"/>
      <c r="L78" s="76"/>
      <c r="M78" s="76"/>
      <c r="N78" s="76"/>
      <c r="O78" s="76"/>
      <c r="P78" s="76"/>
      <c r="R78" s="199">
        <v>641240</v>
      </c>
      <c r="S78" s="200">
        <v>641140</v>
      </c>
      <c r="T78" s="615"/>
      <c r="U78" s="81"/>
      <c r="V78" s="81"/>
      <c r="W78" s="82"/>
      <c r="X78" s="85"/>
      <c r="Y78" s="85"/>
      <c r="Z78" s="617"/>
      <c r="AA78" s="86"/>
      <c r="AB78" s="87"/>
      <c r="AC78" s="87"/>
      <c r="AD78" s="88"/>
      <c r="AE78" s="85"/>
      <c r="AF78" s="88"/>
      <c r="AG78" s="620"/>
      <c r="AH78" s="93" t="s">
        <v>282</v>
      </c>
    </row>
    <row r="79" spans="1:34" s="58" customFormat="1" ht="15" customHeight="1" x14ac:dyDescent="0.2">
      <c r="A79" s="451" t="s">
        <v>288</v>
      </c>
      <c r="B79" s="451"/>
      <c r="C79" s="451"/>
      <c r="D79" s="452"/>
      <c r="E79" s="453"/>
      <c r="F79" s="144">
        <f t="shared" si="4"/>
        <v>0</v>
      </c>
      <c r="G79" s="145"/>
      <c r="H79" s="147"/>
      <c r="I79" s="76"/>
      <c r="J79" s="76"/>
      <c r="K79" s="76"/>
      <c r="L79" s="76"/>
      <c r="M79" s="76"/>
      <c r="N79" s="76"/>
      <c r="O79" s="76"/>
      <c r="P79" s="76"/>
      <c r="R79" s="199">
        <v>641250</v>
      </c>
      <c r="S79" s="200">
        <v>641150</v>
      </c>
      <c r="T79" s="615"/>
      <c r="U79" s="81"/>
      <c r="V79" s="81"/>
      <c r="W79" s="82"/>
      <c r="X79" s="85"/>
      <c r="Y79" s="85"/>
      <c r="Z79" s="617"/>
      <c r="AA79" s="86"/>
      <c r="AB79" s="87"/>
      <c r="AC79" s="87"/>
      <c r="AD79" s="88"/>
      <c r="AE79" s="85"/>
      <c r="AF79" s="88"/>
      <c r="AG79" s="620"/>
      <c r="AH79" s="93" t="s">
        <v>282</v>
      </c>
    </row>
    <row r="80" spans="1:34" s="58" customFormat="1" ht="15" customHeight="1" x14ac:dyDescent="0.2">
      <c r="A80" s="451" t="s">
        <v>289</v>
      </c>
      <c r="B80" s="451"/>
      <c r="C80" s="451"/>
      <c r="D80" s="452"/>
      <c r="E80" s="453"/>
      <c r="F80" s="144">
        <f t="shared" si="4"/>
        <v>0</v>
      </c>
      <c r="G80" s="146"/>
      <c r="H80" s="148"/>
      <c r="I80" s="76"/>
      <c r="J80" s="76"/>
      <c r="K80" s="76"/>
      <c r="L80" s="76"/>
      <c r="M80" s="76"/>
      <c r="N80" s="76"/>
      <c r="O80" s="76"/>
      <c r="P80" s="76"/>
      <c r="R80" s="199">
        <v>641260</v>
      </c>
      <c r="S80" s="200">
        <v>641160</v>
      </c>
      <c r="T80" s="615"/>
      <c r="U80" s="81"/>
      <c r="V80" s="81"/>
      <c r="W80" s="82"/>
      <c r="X80" s="85"/>
      <c r="Y80" s="85"/>
      <c r="Z80" s="617"/>
      <c r="AA80" s="86"/>
      <c r="AB80" s="87"/>
      <c r="AC80" s="87"/>
      <c r="AD80" s="88"/>
      <c r="AE80" s="85"/>
      <c r="AF80" s="88"/>
      <c r="AG80" s="620"/>
      <c r="AH80" s="93" t="s">
        <v>282</v>
      </c>
    </row>
    <row r="81" spans="1:34" s="58" customFormat="1" ht="15" customHeight="1" x14ac:dyDescent="0.2">
      <c r="A81" s="451" t="s">
        <v>290</v>
      </c>
      <c r="B81" s="451"/>
      <c r="C81" s="451"/>
      <c r="D81" s="452"/>
      <c r="E81" s="453"/>
      <c r="F81" s="144">
        <f t="shared" si="4"/>
        <v>0</v>
      </c>
      <c r="G81" s="146"/>
      <c r="H81" s="148"/>
      <c r="I81" s="76"/>
      <c r="J81" s="76"/>
      <c r="K81" s="76"/>
      <c r="L81" s="76"/>
      <c r="M81" s="76"/>
      <c r="N81" s="76"/>
      <c r="O81" s="76"/>
      <c r="P81" s="76"/>
      <c r="R81" s="199">
        <v>641270</v>
      </c>
      <c r="S81" s="200">
        <v>641170</v>
      </c>
      <c r="T81" s="615"/>
      <c r="U81" s="81"/>
      <c r="V81" s="81"/>
      <c r="W81" s="82"/>
      <c r="X81" s="85"/>
      <c r="Y81" s="85"/>
      <c r="Z81" s="617"/>
      <c r="AA81" s="86"/>
      <c r="AB81" s="87"/>
      <c r="AC81" s="87"/>
      <c r="AD81" s="88"/>
      <c r="AE81" s="85"/>
      <c r="AF81" s="88"/>
      <c r="AG81" s="620"/>
      <c r="AH81" s="93" t="s">
        <v>282</v>
      </c>
    </row>
    <row r="82" spans="1:34" s="58" customFormat="1" ht="15" customHeight="1" x14ac:dyDescent="0.2">
      <c r="A82" s="451" t="s">
        <v>291</v>
      </c>
      <c r="B82" s="451"/>
      <c r="C82" s="451"/>
      <c r="D82" s="452"/>
      <c r="E82" s="453"/>
      <c r="F82" s="144">
        <f t="shared" si="4"/>
        <v>0</v>
      </c>
      <c r="G82" s="146"/>
      <c r="H82" s="148"/>
      <c r="I82" s="76"/>
      <c r="J82" s="76"/>
      <c r="K82" s="76"/>
      <c r="L82" s="76"/>
      <c r="M82" s="76"/>
      <c r="N82" s="76"/>
      <c r="O82" s="76"/>
      <c r="P82" s="76"/>
      <c r="R82" s="199">
        <f>R73</f>
        <v>641230</v>
      </c>
      <c r="S82" s="200">
        <f>S73</f>
        <v>641130</v>
      </c>
      <c r="T82" s="615"/>
      <c r="U82" s="81"/>
      <c r="V82" s="81"/>
      <c r="W82" s="82"/>
      <c r="X82" s="85"/>
      <c r="Y82" s="85"/>
      <c r="Z82" s="617"/>
      <c r="AA82" s="81"/>
      <c r="AB82" s="82"/>
      <c r="AC82" s="82"/>
      <c r="AD82" s="85"/>
      <c r="AE82" s="88"/>
      <c r="AF82" s="88"/>
      <c r="AG82" s="620"/>
      <c r="AH82" s="93" t="s">
        <v>292</v>
      </c>
    </row>
    <row r="83" spans="1:34" s="58" customFormat="1" ht="15" customHeight="1" x14ac:dyDescent="0.2">
      <c r="A83" s="451" t="s">
        <v>293</v>
      </c>
      <c r="B83" s="451"/>
      <c r="C83" s="451"/>
      <c r="D83" s="452"/>
      <c r="E83" s="453"/>
      <c r="F83" s="144">
        <f t="shared" si="4"/>
        <v>0</v>
      </c>
      <c r="G83" s="146"/>
      <c r="H83" s="148"/>
      <c r="I83" s="76"/>
      <c r="J83" s="76"/>
      <c r="K83" s="76"/>
      <c r="L83" s="76"/>
      <c r="M83" s="76"/>
      <c r="N83" s="76"/>
      <c r="O83" s="76"/>
      <c r="P83" s="76"/>
      <c r="R83" s="199">
        <f>R74</f>
        <v>727710</v>
      </c>
      <c r="S83" s="200">
        <f>S74</f>
        <v>727710</v>
      </c>
      <c r="T83" s="615"/>
      <c r="U83" s="81"/>
      <c r="V83" s="81"/>
      <c r="W83" s="82"/>
      <c r="X83" s="85"/>
      <c r="Y83" s="85"/>
      <c r="Z83" s="617"/>
      <c r="AA83" s="81"/>
      <c r="AB83" s="82"/>
      <c r="AC83" s="82"/>
      <c r="AD83" s="85"/>
      <c r="AE83" s="88"/>
      <c r="AF83" s="88"/>
      <c r="AG83" s="620"/>
      <c r="AH83" s="93" t="s">
        <v>292</v>
      </c>
    </row>
    <row r="84" spans="1:34" s="58" customFormat="1" ht="15" customHeight="1" x14ac:dyDescent="0.2">
      <c r="A84" s="451" t="s">
        <v>294</v>
      </c>
      <c r="B84" s="451"/>
      <c r="C84" s="451"/>
      <c r="D84" s="452"/>
      <c r="E84" s="453"/>
      <c r="F84" s="144">
        <f t="shared" si="4"/>
        <v>0</v>
      </c>
      <c r="G84" s="146"/>
      <c r="H84" s="148"/>
      <c r="I84" s="76"/>
      <c r="J84" s="76"/>
      <c r="K84" s="76"/>
      <c r="L84" s="76"/>
      <c r="M84" s="76"/>
      <c r="N84" s="76"/>
      <c r="O84" s="76"/>
      <c r="P84" s="76"/>
      <c r="R84" s="199">
        <f t="shared" ref="R84:S86" si="5">R76</f>
        <v>641210</v>
      </c>
      <c r="S84" s="200">
        <f t="shared" si="5"/>
        <v>641110</v>
      </c>
      <c r="T84" s="615"/>
      <c r="U84" s="81"/>
      <c r="V84" s="81"/>
      <c r="W84" s="82"/>
      <c r="X84" s="85"/>
      <c r="Y84" s="85"/>
      <c r="Z84" s="617"/>
      <c r="AA84" s="81"/>
      <c r="AB84" s="82"/>
      <c r="AC84" s="82"/>
      <c r="AD84" s="85"/>
      <c r="AE84" s="88"/>
      <c r="AF84" s="88"/>
      <c r="AG84" s="620"/>
      <c r="AH84" s="93" t="s">
        <v>292</v>
      </c>
    </row>
    <row r="85" spans="1:34" s="58" customFormat="1" ht="15" customHeight="1" x14ac:dyDescent="0.2">
      <c r="A85" s="451" t="s">
        <v>295</v>
      </c>
      <c r="B85" s="451"/>
      <c r="C85" s="451"/>
      <c r="D85" s="452"/>
      <c r="E85" s="453"/>
      <c r="F85" s="144">
        <f t="shared" si="4"/>
        <v>0</v>
      </c>
      <c r="G85" s="146"/>
      <c r="H85" s="148"/>
      <c r="I85" s="76"/>
      <c r="J85" s="76"/>
      <c r="K85" s="76"/>
      <c r="L85" s="76"/>
      <c r="M85" s="76"/>
      <c r="N85" s="76"/>
      <c r="O85" s="76"/>
      <c r="P85" s="76"/>
      <c r="R85" s="199">
        <f t="shared" si="5"/>
        <v>641120</v>
      </c>
      <c r="S85" s="200">
        <f t="shared" si="5"/>
        <v>641120</v>
      </c>
      <c r="T85" s="615"/>
      <c r="U85" s="81"/>
      <c r="V85" s="81"/>
      <c r="W85" s="82"/>
      <c r="X85" s="85"/>
      <c r="Y85" s="85"/>
      <c r="Z85" s="617"/>
      <c r="AA85" s="81"/>
      <c r="AB85" s="82"/>
      <c r="AC85" s="82"/>
      <c r="AD85" s="85"/>
      <c r="AE85" s="88"/>
      <c r="AF85" s="88"/>
      <c r="AG85" s="620"/>
      <c r="AH85" s="93" t="s">
        <v>292</v>
      </c>
    </row>
    <row r="86" spans="1:34" s="58" customFormat="1" ht="15" customHeight="1" x14ac:dyDescent="0.2">
      <c r="A86" s="451" t="s">
        <v>296</v>
      </c>
      <c r="B86" s="451"/>
      <c r="C86" s="451"/>
      <c r="D86" s="452"/>
      <c r="E86" s="453"/>
      <c r="F86" s="144">
        <f t="shared" si="4"/>
        <v>0</v>
      </c>
      <c r="G86" s="146"/>
      <c r="H86" s="148"/>
      <c r="I86" s="76"/>
      <c r="J86" s="76"/>
      <c r="K86" s="76"/>
      <c r="L86" s="76"/>
      <c r="M86" s="76"/>
      <c r="N86" s="76"/>
      <c r="O86" s="76"/>
      <c r="P86" s="76"/>
      <c r="R86" s="199">
        <f t="shared" si="5"/>
        <v>641240</v>
      </c>
      <c r="S86" s="200">
        <f t="shared" si="5"/>
        <v>641140</v>
      </c>
      <c r="T86" s="615"/>
      <c r="U86" s="81"/>
      <c r="V86" s="81"/>
      <c r="W86" s="82"/>
      <c r="X86" s="85"/>
      <c r="Y86" s="85"/>
      <c r="Z86" s="617"/>
      <c r="AA86" s="81"/>
      <c r="AB86" s="82"/>
      <c r="AC86" s="82"/>
      <c r="AD86" s="85"/>
      <c r="AE86" s="88"/>
      <c r="AF86" s="88"/>
      <c r="AG86" s="620"/>
      <c r="AH86" s="93" t="s">
        <v>292</v>
      </c>
    </row>
    <row r="87" spans="1:34" s="58" customFormat="1" ht="15" customHeight="1" x14ac:dyDescent="0.2">
      <c r="A87" s="451" t="s">
        <v>297</v>
      </c>
      <c r="B87" s="451"/>
      <c r="C87" s="451"/>
      <c r="D87" s="452"/>
      <c r="E87" s="453"/>
      <c r="F87" s="144">
        <f t="shared" si="4"/>
        <v>0</v>
      </c>
      <c r="G87" s="146"/>
      <c r="H87" s="148"/>
      <c r="I87" s="76"/>
      <c r="J87" s="76"/>
      <c r="K87" s="76"/>
      <c r="L87" s="76"/>
      <c r="M87" s="76"/>
      <c r="N87" s="76"/>
      <c r="O87" s="76"/>
      <c r="P87" s="76"/>
      <c r="R87" s="580" t="s">
        <v>298</v>
      </c>
      <c r="S87" s="581"/>
      <c r="T87" s="615"/>
      <c r="U87" s="81"/>
      <c r="V87" s="81"/>
      <c r="W87" s="82"/>
      <c r="X87" s="85"/>
      <c r="Y87" s="85"/>
      <c r="Z87" s="617"/>
      <c r="AA87" s="81"/>
      <c r="AB87" s="82"/>
      <c r="AC87" s="82"/>
      <c r="AD87" s="85"/>
      <c r="AE87" s="88"/>
      <c r="AF87" s="88"/>
      <c r="AG87" s="620"/>
      <c r="AH87" s="93" t="s">
        <v>292</v>
      </c>
    </row>
    <row r="88" spans="1:34" s="58" customFormat="1" ht="15" customHeight="1" x14ac:dyDescent="0.2">
      <c r="A88" s="451" t="s">
        <v>299</v>
      </c>
      <c r="B88" s="451"/>
      <c r="C88" s="451"/>
      <c r="D88" s="452"/>
      <c r="E88" s="453"/>
      <c r="F88" s="144">
        <f t="shared" si="4"/>
        <v>0</v>
      </c>
      <c r="G88" s="146"/>
      <c r="H88" s="148"/>
      <c r="I88" s="76"/>
      <c r="J88" s="76"/>
      <c r="K88" s="76"/>
      <c r="L88" s="76"/>
      <c r="M88" s="76"/>
      <c r="N88" s="76"/>
      <c r="O88" s="76"/>
      <c r="P88" s="76"/>
      <c r="R88" s="199">
        <v>641290</v>
      </c>
      <c r="S88" s="200" t="s">
        <v>300</v>
      </c>
      <c r="T88" s="615"/>
      <c r="U88" s="81"/>
      <c r="V88" s="81"/>
      <c r="W88" s="82"/>
      <c r="X88" s="85"/>
      <c r="Y88" s="85"/>
      <c r="Z88" s="617"/>
      <c r="AA88" s="81"/>
      <c r="AB88" s="82"/>
      <c r="AC88" s="82"/>
      <c r="AD88" s="85"/>
      <c r="AE88" s="85"/>
      <c r="AF88" s="85"/>
      <c r="AG88" s="620"/>
      <c r="AH88" s="93" t="s">
        <v>301</v>
      </c>
    </row>
    <row r="89" spans="1:34" s="58" customFormat="1" ht="15" customHeight="1" x14ac:dyDescent="0.2">
      <c r="A89" s="451" t="s">
        <v>302</v>
      </c>
      <c r="B89" s="451"/>
      <c r="C89" s="451"/>
      <c r="D89" s="478" t="s">
        <v>303</v>
      </c>
      <c r="E89" s="479"/>
      <c r="F89" s="144">
        <f t="shared" si="4"/>
        <v>0</v>
      </c>
      <c r="G89" s="146">
        <f>G25</f>
        <v>0</v>
      </c>
      <c r="H89" s="148">
        <f>G25</f>
        <v>0</v>
      </c>
      <c r="I89" s="76">
        <f>G25</f>
        <v>0</v>
      </c>
      <c r="J89" s="76">
        <f>G25</f>
        <v>0</v>
      </c>
      <c r="K89" s="76">
        <f>G25</f>
        <v>0</v>
      </c>
      <c r="L89" s="76">
        <f>G25</f>
        <v>0</v>
      </c>
      <c r="M89" s="76">
        <f>G25</f>
        <v>0</v>
      </c>
      <c r="N89" s="76">
        <f>G25</f>
        <v>0</v>
      </c>
      <c r="O89" s="76">
        <f>G25</f>
        <v>0</v>
      </c>
      <c r="P89" s="76">
        <f>G25</f>
        <v>0</v>
      </c>
      <c r="R89" s="199">
        <v>720100</v>
      </c>
      <c r="S89" s="200" t="s">
        <v>300</v>
      </c>
      <c r="T89" s="615"/>
      <c r="U89" s="81"/>
      <c r="V89" s="81"/>
      <c r="W89" s="82"/>
      <c r="X89" s="85"/>
      <c r="Y89" s="85"/>
      <c r="Z89" s="617"/>
      <c r="AA89" s="86"/>
      <c r="AB89" s="82"/>
      <c r="AC89" s="87"/>
      <c r="AD89" s="88"/>
      <c r="AE89" s="87"/>
      <c r="AF89" s="88"/>
      <c r="AG89" s="620"/>
      <c r="AH89" s="93" t="s">
        <v>304</v>
      </c>
    </row>
    <row r="90" spans="1:34" s="58" customFormat="1" ht="15" customHeight="1" x14ac:dyDescent="0.2">
      <c r="A90" s="443" t="s">
        <v>305</v>
      </c>
      <c r="B90" s="443"/>
      <c r="C90" s="443"/>
      <c r="D90" s="452"/>
      <c r="E90" s="453"/>
      <c r="F90" s="144">
        <f t="shared" si="4"/>
        <v>0</v>
      </c>
      <c r="G90" s="146"/>
      <c r="H90" s="148"/>
      <c r="I90" s="76"/>
      <c r="J90" s="76"/>
      <c r="K90" s="76"/>
      <c r="L90" s="76"/>
      <c r="M90" s="76"/>
      <c r="N90" s="76"/>
      <c r="O90" s="76"/>
      <c r="P90" s="76"/>
      <c r="R90" s="580" t="s">
        <v>306</v>
      </c>
      <c r="S90" s="581"/>
      <c r="T90" s="615"/>
      <c r="U90" s="580" t="s">
        <v>306</v>
      </c>
      <c r="V90" s="599"/>
      <c r="W90" s="599"/>
      <c r="X90" s="599"/>
      <c r="Y90" s="581"/>
      <c r="Z90" s="617"/>
      <c r="AA90" s="580" t="s">
        <v>306</v>
      </c>
      <c r="AB90" s="599"/>
      <c r="AC90" s="599"/>
      <c r="AD90" s="599"/>
      <c r="AE90" s="599"/>
      <c r="AF90" s="599"/>
      <c r="AG90" s="620"/>
      <c r="AH90" s="93" t="s">
        <v>307</v>
      </c>
    </row>
    <row r="91" spans="1:34" s="52" customFormat="1" ht="15" customHeight="1" x14ac:dyDescent="0.2">
      <c r="A91" s="480" t="s">
        <v>308</v>
      </c>
      <c r="B91" s="480"/>
      <c r="C91" s="480"/>
      <c r="D91" s="473"/>
      <c r="E91" s="473"/>
      <c r="F91" s="153">
        <f t="shared" ref="F91:P91" si="6">SUM(F73:F90)</f>
        <v>0</v>
      </c>
      <c r="G91" s="149">
        <f>SUM(G73:G90)</f>
        <v>0</v>
      </c>
      <c r="H91" s="129">
        <f t="shared" si="6"/>
        <v>0</v>
      </c>
      <c r="I91" s="130">
        <f t="shared" si="6"/>
        <v>0</v>
      </c>
      <c r="J91" s="130">
        <f t="shared" si="6"/>
        <v>0</v>
      </c>
      <c r="K91" s="130">
        <f t="shared" si="6"/>
        <v>0</v>
      </c>
      <c r="L91" s="130">
        <f t="shared" si="6"/>
        <v>0</v>
      </c>
      <c r="M91" s="130">
        <f t="shared" si="6"/>
        <v>0</v>
      </c>
      <c r="N91" s="130">
        <f t="shared" si="6"/>
        <v>0</v>
      </c>
      <c r="O91" s="130">
        <f t="shared" si="6"/>
        <v>0</v>
      </c>
      <c r="P91" s="130">
        <f t="shared" si="6"/>
        <v>0</v>
      </c>
      <c r="R91" s="182"/>
      <c r="S91" s="183"/>
      <c r="T91" s="615"/>
      <c r="U91" s="49"/>
      <c r="V91" s="49"/>
      <c r="W91" s="49"/>
      <c r="X91" s="49"/>
      <c r="Y91" s="49"/>
      <c r="Z91" s="617"/>
      <c r="AA91" s="49"/>
      <c r="AB91" s="49"/>
      <c r="AC91" s="49"/>
      <c r="AD91" s="49"/>
      <c r="AE91" s="50"/>
      <c r="AF91" s="50"/>
      <c r="AG91" s="620"/>
      <c r="AH91" s="51"/>
    </row>
    <row r="92" spans="1:34" s="4" customFormat="1" ht="15" customHeight="1" x14ac:dyDescent="0.15">
      <c r="E92" s="201" t="s">
        <v>309</v>
      </c>
      <c r="F92" s="202" t="s">
        <v>309</v>
      </c>
      <c r="R92" s="192"/>
      <c r="S92" s="193"/>
      <c r="T92" s="615"/>
      <c r="U92" s="9"/>
      <c r="V92" s="9"/>
      <c r="W92" s="9"/>
      <c r="X92" s="9"/>
      <c r="Y92" s="9"/>
      <c r="Z92" s="617"/>
      <c r="AA92" s="9"/>
      <c r="AB92" s="9"/>
      <c r="AC92" s="9"/>
      <c r="AD92" s="9"/>
      <c r="AE92" s="9"/>
      <c r="AF92" s="9"/>
      <c r="AG92" s="620"/>
      <c r="AH92" s="28"/>
    </row>
    <row r="93" spans="1:34" s="4" customFormat="1" ht="19" x14ac:dyDescent="0.25">
      <c r="A93" s="481" t="s">
        <v>310</v>
      </c>
      <c r="B93" s="481"/>
      <c r="C93" s="481"/>
      <c r="D93" s="481"/>
      <c r="E93" s="481"/>
      <c r="F93" s="481"/>
      <c r="G93" s="481"/>
      <c r="H93" s="481"/>
      <c r="I93" s="481"/>
      <c r="J93" s="481"/>
      <c r="K93" s="481"/>
      <c r="L93" s="481"/>
      <c r="M93" s="481"/>
      <c r="N93" s="481"/>
      <c r="O93" s="481"/>
      <c r="P93" s="481"/>
      <c r="Q93" s="6"/>
      <c r="R93" s="203"/>
      <c r="S93" s="204"/>
      <c r="T93" s="615"/>
      <c r="U93" s="9"/>
      <c r="V93" s="9"/>
      <c r="W93" s="9"/>
      <c r="X93" s="9"/>
      <c r="Y93" s="9"/>
      <c r="Z93" s="617"/>
      <c r="AA93" s="9"/>
      <c r="AB93" s="9"/>
      <c r="AC93" s="9"/>
      <c r="AD93" s="9"/>
      <c r="AE93" s="9"/>
      <c r="AF93" s="9"/>
      <c r="AG93" s="620"/>
      <c r="AH93" s="28"/>
    </row>
    <row r="94" spans="1:34" s="57" customFormat="1" ht="73.25" customHeight="1" x14ac:dyDescent="0.2">
      <c r="A94" s="472" t="s">
        <v>311</v>
      </c>
      <c r="B94" s="472"/>
      <c r="C94" s="472"/>
      <c r="D94" s="475" t="s">
        <v>243</v>
      </c>
      <c r="E94" s="475"/>
      <c r="F94" s="205" t="s">
        <v>244</v>
      </c>
      <c r="G94" s="64" t="s">
        <v>247</v>
      </c>
      <c r="H94" s="64" t="s">
        <v>247</v>
      </c>
      <c r="I94" s="64" t="s">
        <v>247</v>
      </c>
      <c r="J94" s="64" t="s">
        <v>247</v>
      </c>
      <c r="K94" s="64" t="s">
        <v>247</v>
      </c>
      <c r="L94" s="64" t="s">
        <v>247</v>
      </c>
      <c r="M94" s="64" t="s">
        <v>247</v>
      </c>
      <c r="N94" s="64" t="s">
        <v>247</v>
      </c>
      <c r="O94" s="64" t="s">
        <v>247</v>
      </c>
      <c r="P94" s="64" t="s">
        <v>247</v>
      </c>
      <c r="Q94" s="58"/>
      <c r="R94" s="178"/>
      <c r="S94" s="179"/>
      <c r="T94" s="615"/>
      <c r="U94" s="91"/>
      <c r="V94" s="91"/>
      <c r="W94" s="91"/>
      <c r="X94" s="91"/>
      <c r="Y94" s="91"/>
      <c r="Z94" s="617"/>
      <c r="AA94" s="91"/>
      <c r="AB94" s="91"/>
      <c r="AC94" s="91"/>
      <c r="AD94" s="91"/>
      <c r="AE94" s="50"/>
      <c r="AF94" s="50"/>
      <c r="AG94" s="620"/>
      <c r="AH94" s="92"/>
    </row>
    <row r="95" spans="1:34" s="58" customFormat="1" ht="15" customHeight="1" x14ac:dyDescent="0.2">
      <c r="A95" s="451" t="s">
        <v>312</v>
      </c>
      <c r="B95" s="451"/>
      <c r="C95" s="451"/>
      <c r="D95" s="452"/>
      <c r="E95" s="452"/>
      <c r="F95" s="38">
        <f t="shared" ref="F95:F105" si="7">SUM(G95:P95)</f>
        <v>0</v>
      </c>
      <c r="G95" s="41"/>
      <c r="H95" s="41"/>
      <c r="I95" s="76"/>
      <c r="J95" s="76"/>
      <c r="K95" s="76"/>
      <c r="L95" s="76"/>
      <c r="M95" s="76"/>
      <c r="N95" s="76"/>
      <c r="O95" s="76"/>
      <c r="P95" s="76"/>
      <c r="R95" s="199">
        <v>751108</v>
      </c>
      <c r="S95" s="200">
        <v>751108</v>
      </c>
      <c r="T95" s="615"/>
      <c r="U95" s="81"/>
      <c r="V95" s="81"/>
      <c r="W95" s="82"/>
      <c r="X95" s="85"/>
      <c r="Y95" s="85"/>
      <c r="Z95" s="617"/>
      <c r="AA95" s="81"/>
      <c r="AB95" s="82"/>
      <c r="AC95" s="82"/>
      <c r="AD95" s="85"/>
      <c r="AE95" s="87"/>
      <c r="AF95" s="88"/>
      <c r="AG95" s="620"/>
      <c r="AH95" s="476"/>
    </row>
    <row r="96" spans="1:34" s="58" customFormat="1" ht="15" customHeight="1" x14ac:dyDescent="0.2">
      <c r="A96" s="451" t="s">
        <v>313</v>
      </c>
      <c r="B96" s="451"/>
      <c r="C96" s="451"/>
      <c r="D96" s="452"/>
      <c r="E96" s="452"/>
      <c r="F96" s="38">
        <f t="shared" si="7"/>
        <v>0</v>
      </c>
      <c r="G96" s="76"/>
      <c r="H96" s="76"/>
      <c r="I96" s="76"/>
      <c r="J96" s="76"/>
      <c r="K96" s="76"/>
      <c r="L96" s="76"/>
      <c r="M96" s="76"/>
      <c r="N96" s="76"/>
      <c r="O96" s="76"/>
      <c r="P96" s="76"/>
      <c r="R96" s="199">
        <v>715508</v>
      </c>
      <c r="S96" s="200">
        <v>715508</v>
      </c>
      <c r="T96" s="615"/>
      <c r="U96" s="81"/>
      <c r="V96" s="81"/>
      <c r="W96" s="82"/>
      <c r="X96" s="85"/>
      <c r="Y96" s="85"/>
      <c r="Z96" s="617"/>
      <c r="AA96" s="81"/>
      <c r="AB96" s="82"/>
      <c r="AC96" s="82"/>
      <c r="AD96" s="85"/>
      <c r="AE96" s="87"/>
      <c r="AF96" s="88"/>
      <c r="AG96" s="620"/>
      <c r="AH96" s="476"/>
    </row>
    <row r="97" spans="1:34" s="58" customFormat="1" ht="15" customHeight="1" x14ac:dyDescent="0.2">
      <c r="A97" s="451" t="s">
        <v>314</v>
      </c>
      <c r="B97" s="451"/>
      <c r="C97" s="451"/>
      <c r="D97" s="452"/>
      <c r="E97" s="452"/>
      <c r="F97" s="38">
        <f t="shared" si="7"/>
        <v>0</v>
      </c>
      <c r="G97" s="76"/>
      <c r="H97" s="76"/>
      <c r="I97" s="76"/>
      <c r="J97" s="76"/>
      <c r="K97" s="76"/>
      <c r="L97" s="76"/>
      <c r="M97" s="76"/>
      <c r="N97" s="76"/>
      <c r="O97" s="76"/>
      <c r="P97" s="76"/>
      <c r="R97" s="199">
        <v>651230</v>
      </c>
      <c r="S97" s="200">
        <v>651130</v>
      </c>
      <c r="T97" s="615"/>
      <c r="U97" s="81"/>
      <c r="V97" s="81"/>
      <c r="W97" s="82"/>
      <c r="X97" s="85"/>
      <c r="Y97" s="85"/>
      <c r="Z97" s="617"/>
      <c r="AA97" s="81"/>
      <c r="AB97" s="82"/>
      <c r="AC97" s="82"/>
      <c r="AD97" s="85"/>
      <c r="AE97" s="87"/>
      <c r="AF97" s="88"/>
      <c r="AG97" s="620"/>
      <c r="AH97" s="476"/>
    </row>
    <row r="98" spans="1:34" s="58" customFormat="1" ht="15" customHeight="1" x14ac:dyDescent="0.2">
      <c r="A98" s="451" t="s">
        <v>315</v>
      </c>
      <c r="B98" s="451"/>
      <c r="C98" s="451"/>
      <c r="D98" s="452"/>
      <c r="E98" s="452"/>
      <c r="F98" s="38">
        <f t="shared" si="7"/>
        <v>0</v>
      </c>
      <c r="G98" s="76"/>
      <c r="H98" s="76"/>
      <c r="I98" s="76"/>
      <c r="J98" s="76"/>
      <c r="K98" s="76"/>
      <c r="L98" s="76"/>
      <c r="M98" s="76"/>
      <c r="N98" s="76"/>
      <c r="O98" s="76"/>
      <c r="P98" s="76"/>
      <c r="R98" s="199">
        <v>727710</v>
      </c>
      <c r="S98" s="200">
        <v>727710</v>
      </c>
      <c r="T98" s="615"/>
      <c r="U98" s="81"/>
      <c r="V98" s="81"/>
      <c r="W98" s="82"/>
      <c r="X98" s="85"/>
      <c r="Y98" s="85"/>
      <c r="Z98" s="617"/>
      <c r="AA98" s="81"/>
      <c r="AB98" s="82"/>
      <c r="AC98" s="82"/>
      <c r="AD98" s="85"/>
      <c r="AE98" s="87"/>
      <c r="AF98" s="88"/>
      <c r="AG98" s="620"/>
      <c r="AH98" s="476"/>
    </row>
    <row r="99" spans="1:34" s="58" customFormat="1" ht="15" customHeight="1" x14ac:dyDescent="0.2">
      <c r="A99" s="451" t="s">
        <v>316</v>
      </c>
      <c r="B99" s="451"/>
      <c r="C99" s="451"/>
      <c r="D99" s="452"/>
      <c r="E99" s="452"/>
      <c r="F99" s="38">
        <f t="shared" si="7"/>
        <v>0</v>
      </c>
      <c r="G99" s="76"/>
      <c r="H99" s="76"/>
      <c r="I99" s="76"/>
      <c r="J99" s="76"/>
      <c r="K99" s="76"/>
      <c r="L99" s="76"/>
      <c r="M99" s="76"/>
      <c r="N99" s="76"/>
      <c r="O99" s="76"/>
      <c r="P99" s="76"/>
      <c r="R99" s="199">
        <v>651210</v>
      </c>
      <c r="S99" s="200">
        <v>651110</v>
      </c>
      <c r="T99" s="615"/>
      <c r="U99" s="81"/>
      <c r="V99" s="81"/>
      <c r="W99" s="82"/>
      <c r="X99" s="85"/>
      <c r="Y99" s="85"/>
      <c r="Z99" s="617"/>
      <c r="AA99" s="81"/>
      <c r="AB99" s="82"/>
      <c r="AC99" s="82"/>
      <c r="AD99" s="85"/>
      <c r="AE99" s="87"/>
      <c r="AF99" s="88"/>
      <c r="AG99" s="620"/>
      <c r="AH99" s="476"/>
    </row>
    <row r="100" spans="1:34" s="58" customFormat="1" ht="15" customHeight="1" x14ac:dyDescent="0.2">
      <c r="A100" s="451" t="s">
        <v>317</v>
      </c>
      <c r="B100" s="451"/>
      <c r="C100" s="451"/>
      <c r="D100" s="452"/>
      <c r="E100" s="452"/>
      <c r="F100" s="38">
        <f t="shared" si="7"/>
        <v>0</v>
      </c>
      <c r="G100" s="76"/>
      <c r="H100" s="76"/>
      <c r="I100" s="76"/>
      <c r="J100" s="76"/>
      <c r="K100" s="76"/>
      <c r="L100" s="76"/>
      <c r="M100" s="76"/>
      <c r="N100" s="76"/>
      <c r="O100" s="76"/>
      <c r="P100" s="76"/>
      <c r="R100" s="199">
        <v>651220</v>
      </c>
      <c r="S100" s="200">
        <v>651120</v>
      </c>
      <c r="T100" s="615"/>
      <c r="U100" s="81"/>
      <c r="V100" s="81"/>
      <c r="W100" s="82"/>
      <c r="X100" s="85"/>
      <c r="Y100" s="85"/>
      <c r="Z100" s="617"/>
      <c r="AA100" s="81"/>
      <c r="AB100" s="82"/>
      <c r="AC100" s="82"/>
      <c r="AD100" s="85"/>
      <c r="AE100" s="87"/>
      <c r="AF100" s="88"/>
      <c r="AG100" s="620"/>
      <c r="AH100" s="476"/>
    </row>
    <row r="101" spans="1:34" s="58" customFormat="1" ht="15" customHeight="1" x14ac:dyDescent="0.2">
      <c r="A101" s="451" t="s">
        <v>318</v>
      </c>
      <c r="B101" s="451"/>
      <c r="C101" s="451"/>
      <c r="D101" s="452"/>
      <c r="E101" s="452"/>
      <c r="F101" s="38">
        <f t="shared" si="7"/>
        <v>0</v>
      </c>
      <c r="G101" s="76"/>
      <c r="H101" s="76"/>
      <c r="I101" s="76"/>
      <c r="J101" s="76"/>
      <c r="K101" s="76"/>
      <c r="L101" s="76"/>
      <c r="M101" s="76"/>
      <c r="N101" s="76"/>
      <c r="O101" s="76"/>
      <c r="P101" s="76"/>
      <c r="R101" s="199">
        <v>651240</v>
      </c>
      <c r="S101" s="200">
        <v>651140</v>
      </c>
      <c r="T101" s="615"/>
      <c r="U101" s="81"/>
      <c r="V101" s="81"/>
      <c r="W101" s="82"/>
      <c r="X101" s="85"/>
      <c r="Y101" s="85"/>
      <c r="Z101" s="617"/>
      <c r="AA101" s="81"/>
      <c r="AB101" s="82"/>
      <c r="AC101" s="82"/>
      <c r="AD101" s="85"/>
      <c r="AE101" s="87"/>
      <c r="AF101" s="88"/>
      <c r="AG101" s="620"/>
      <c r="AH101" s="476"/>
    </row>
    <row r="102" spans="1:34" s="58" customFormat="1" ht="15" customHeight="1" x14ac:dyDescent="0.2">
      <c r="A102" s="451" t="s">
        <v>319</v>
      </c>
      <c r="B102" s="451"/>
      <c r="C102" s="451"/>
      <c r="D102" s="452"/>
      <c r="E102" s="452"/>
      <c r="F102" s="38">
        <f t="shared" si="7"/>
        <v>0</v>
      </c>
      <c r="G102" s="76"/>
      <c r="H102" s="76"/>
      <c r="I102" s="76"/>
      <c r="J102" s="76"/>
      <c r="K102" s="76"/>
      <c r="L102" s="76"/>
      <c r="M102" s="76"/>
      <c r="N102" s="76"/>
      <c r="O102" s="76"/>
      <c r="P102" s="76"/>
      <c r="R102" s="199">
        <v>651250</v>
      </c>
      <c r="S102" s="200">
        <v>651150</v>
      </c>
      <c r="T102" s="615"/>
      <c r="U102" s="81"/>
      <c r="V102" s="81"/>
      <c r="W102" s="82"/>
      <c r="X102" s="85"/>
      <c r="Y102" s="85"/>
      <c r="Z102" s="617"/>
      <c r="AA102" s="81"/>
      <c r="AB102" s="82"/>
      <c r="AC102" s="82"/>
      <c r="AD102" s="85"/>
      <c r="AE102" s="87"/>
      <c r="AF102" s="88"/>
      <c r="AG102" s="620"/>
      <c r="AH102" s="476"/>
    </row>
    <row r="103" spans="1:34" s="58" customFormat="1" ht="15" customHeight="1" x14ac:dyDescent="0.2">
      <c r="A103" s="451" t="s">
        <v>320</v>
      </c>
      <c r="B103" s="451"/>
      <c r="C103" s="451"/>
      <c r="D103" s="452"/>
      <c r="E103" s="452"/>
      <c r="F103" s="38">
        <f t="shared" si="7"/>
        <v>0</v>
      </c>
      <c r="G103" s="76"/>
      <c r="H103" s="76"/>
      <c r="I103" s="76"/>
      <c r="J103" s="76"/>
      <c r="K103" s="76"/>
      <c r="L103" s="76"/>
      <c r="M103" s="76"/>
      <c r="N103" s="76"/>
      <c r="O103" s="76"/>
      <c r="P103" s="76"/>
      <c r="R103" s="199">
        <v>651260</v>
      </c>
      <c r="S103" s="200">
        <v>651160</v>
      </c>
      <c r="T103" s="615"/>
      <c r="U103" s="81"/>
      <c r="V103" s="81"/>
      <c r="W103" s="82"/>
      <c r="X103" s="85"/>
      <c r="Y103" s="85"/>
      <c r="Z103" s="617"/>
      <c r="AA103" s="81"/>
      <c r="AB103" s="82"/>
      <c r="AC103" s="82"/>
      <c r="AD103" s="85"/>
      <c r="AE103" s="87"/>
      <c r="AF103" s="88"/>
      <c r="AG103" s="620"/>
      <c r="AH103" s="476"/>
    </row>
    <row r="104" spans="1:34" s="58" customFormat="1" ht="15" customHeight="1" x14ac:dyDescent="0.2">
      <c r="A104" s="451" t="s">
        <v>321</v>
      </c>
      <c r="B104" s="451"/>
      <c r="C104" s="451"/>
      <c r="D104" s="452"/>
      <c r="E104" s="452"/>
      <c r="F104" s="38">
        <f t="shared" si="7"/>
        <v>0</v>
      </c>
      <c r="G104" s="76"/>
      <c r="H104" s="76"/>
      <c r="I104" s="76"/>
      <c r="J104" s="76"/>
      <c r="K104" s="76"/>
      <c r="L104" s="76"/>
      <c r="M104" s="76"/>
      <c r="N104" s="76"/>
      <c r="O104" s="76"/>
      <c r="P104" s="76"/>
      <c r="R104" s="199">
        <v>651270</v>
      </c>
      <c r="S104" s="200">
        <v>651170</v>
      </c>
      <c r="T104" s="615"/>
      <c r="U104" s="81"/>
      <c r="V104" s="81"/>
      <c r="W104" s="82"/>
      <c r="X104" s="85"/>
      <c r="Y104" s="85"/>
      <c r="Z104" s="617"/>
      <c r="AA104" s="81"/>
      <c r="AB104" s="82"/>
      <c r="AC104" s="82"/>
      <c r="AD104" s="85"/>
      <c r="AE104" s="87"/>
      <c r="AF104" s="88"/>
      <c r="AG104" s="620"/>
      <c r="AH104" s="477"/>
    </row>
    <row r="105" spans="1:34" s="58" customFormat="1" ht="15" customHeight="1" x14ac:dyDescent="0.2">
      <c r="A105" s="443" t="s">
        <v>322</v>
      </c>
      <c r="B105" s="443"/>
      <c r="C105" s="443"/>
      <c r="D105" s="452"/>
      <c r="E105" s="452"/>
      <c r="F105" s="38">
        <f t="shared" si="7"/>
        <v>0</v>
      </c>
      <c r="G105" s="76"/>
      <c r="H105" s="76"/>
      <c r="I105" s="76"/>
      <c r="J105" s="76"/>
      <c r="K105" s="76"/>
      <c r="L105" s="76"/>
      <c r="M105" s="76"/>
      <c r="N105" s="76"/>
      <c r="O105" s="76"/>
      <c r="P105" s="76"/>
      <c r="R105" s="580" t="s">
        <v>306</v>
      </c>
      <c r="S105" s="581"/>
      <c r="T105" s="615"/>
      <c r="U105" s="580" t="s">
        <v>306</v>
      </c>
      <c r="V105" s="599"/>
      <c r="W105" s="599"/>
      <c r="X105" s="599"/>
      <c r="Y105" s="581"/>
      <c r="Z105" s="617"/>
      <c r="AA105" s="580" t="s">
        <v>306</v>
      </c>
      <c r="AB105" s="599"/>
      <c r="AC105" s="599"/>
      <c r="AD105" s="599"/>
      <c r="AE105" s="599"/>
      <c r="AF105" s="599"/>
      <c r="AG105" s="620"/>
      <c r="AH105" s="93" t="s">
        <v>307</v>
      </c>
    </row>
    <row r="106" spans="1:34" s="52" customFormat="1" ht="15" customHeight="1" x14ac:dyDescent="0.2">
      <c r="A106" s="482" t="s">
        <v>323</v>
      </c>
      <c r="B106" s="482"/>
      <c r="C106" s="482"/>
      <c r="D106" s="483"/>
      <c r="E106" s="483"/>
      <c r="F106" s="39">
        <f t="shared" ref="F106:P106" si="8">SUM(F95:F105)</f>
        <v>0</v>
      </c>
      <c r="G106" s="40">
        <f t="shared" si="8"/>
        <v>0</v>
      </c>
      <c r="H106" s="40">
        <f t="shared" si="8"/>
        <v>0</v>
      </c>
      <c r="I106" s="94">
        <f t="shared" si="8"/>
        <v>0</v>
      </c>
      <c r="J106" s="94">
        <f t="shared" si="8"/>
        <v>0</v>
      </c>
      <c r="K106" s="94">
        <f t="shared" si="8"/>
        <v>0</v>
      </c>
      <c r="L106" s="94">
        <f t="shared" si="8"/>
        <v>0</v>
      </c>
      <c r="M106" s="94">
        <f t="shared" si="8"/>
        <v>0</v>
      </c>
      <c r="N106" s="94">
        <f t="shared" si="8"/>
        <v>0</v>
      </c>
      <c r="O106" s="94">
        <f t="shared" si="8"/>
        <v>0</v>
      </c>
      <c r="P106" s="94">
        <f t="shared" si="8"/>
        <v>0</v>
      </c>
      <c r="R106" s="182"/>
      <c r="S106" s="183"/>
      <c r="T106" s="615"/>
      <c r="U106" s="50"/>
      <c r="V106" s="50"/>
      <c r="W106" s="50"/>
      <c r="X106" s="50"/>
      <c r="Y106" s="50"/>
      <c r="Z106" s="617"/>
      <c r="AA106" s="50"/>
      <c r="AB106" s="50"/>
      <c r="AC106" s="50"/>
      <c r="AD106" s="50"/>
      <c r="AE106" s="50"/>
      <c r="AF106" s="50"/>
      <c r="AG106" s="620"/>
      <c r="AH106" s="95"/>
    </row>
    <row r="107" spans="1:34" s="4" customFormat="1" ht="15" customHeight="1" x14ac:dyDescent="0.15">
      <c r="E107" s="201"/>
      <c r="F107" s="202"/>
      <c r="R107" s="192"/>
      <c r="S107" s="193"/>
      <c r="T107" s="615"/>
      <c r="U107" s="11"/>
      <c r="V107" s="11"/>
      <c r="W107" s="11"/>
      <c r="X107" s="11"/>
      <c r="Y107" s="11"/>
      <c r="Z107" s="617"/>
      <c r="AA107" s="11"/>
      <c r="AB107" s="11"/>
      <c r="AC107" s="11"/>
      <c r="AD107" s="11"/>
      <c r="AE107" s="11"/>
      <c r="AF107" s="11"/>
      <c r="AG107" s="620"/>
      <c r="AH107" s="23"/>
    </row>
    <row r="108" spans="1:34" s="5" customFormat="1" ht="19" x14ac:dyDescent="0.25">
      <c r="A108" s="485" t="s">
        <v>324</v>
      </c>
      <c r="B108" s="485"/>
      <c r="C108" s="485"/>
      <c r="D108" s="485"/>
      <c r="E108" s="485"/>
      <c r="F108" s="485"/>
      <c r="G108" s="485"/>
      <c r="H108" s="485"/>
      <c r="I108" s="485"/>
      <c r="J108" s="485"/>
      <c r="K108" s="485"/>
      <c r="L108" s="486"/>
      <c r="M108" s="486"/>
      <c r="N108" s="486"/>
      <c r="O108" s="486"/>
      <c r="P108" s="486"/>
      <c r="Q108" s="7"/>
      <c r="R108" s="206"/>
      <c r="S108" s="207"/>
      <c r="T108" s="615"/>
      <c r="U108" s="10"/>
      <c r="V108" s="10"/>
      <c r="W108" s="10"/>
      <c r="X108" s="10"/>
      <c r="Y108" s="10"/>
      <c r="Z108" s="617"/>
      <c r="AA108" s="10"/>
      <c r="AB108" s="10"/>
      <c r="AC108" s="10"/>
      <c r="AD108" s="10"/>
      <c r="AE108" s="10"/>
      <c r="AF108" s="10"/>
      <c r="AG108" s="620"/>
      <c r="AH108" s="23"/>
    </row>
    <row r="109" spans="1:34" s="98" customFormat="1" ht="28.25" customHeight="1" x14ac:dyDescent="0.2">
      <c r="A109" s="472" t="s">
        <v>325</v>
      </c>
      <c r="B109" s="472"/>
      <c r="C109" s="472"/>
      <c r="D109" s="484" t="s">
        <v>243</v>
      </c>
      <c r="E109" s="484"/>
      <c r="F109" s="208" t="s">
        <v>244</v>
      </c>
      <c r="G109" s="209" t="s">
        <v>326</v>
      </c>
      <c r="H109" s="209" t="s">
        <v>327</v>
      </c>
      <c r="I109" s="210" t="s">
        <v>328</v>
      </c>
      <c r="J109" s="487"/>
      <c r="K109" s="488"/>
      <c r="L109" s="488"/>
      <c r="M109" s="488"/>
      <c r="N109" s="488"/>
      <c r="O109" s="488"/>
      <c r="P109" s="489"/>
      <c r="Q109" s="52"/>
      <c r="R109" s="182"/>
      <c r="S109" s="183"/>
      <c r="T109" s="615"/>
      <c r="U109" s="96"/>
      <c r="V109" s="96"/>
      <c r="W109" s="96"/>
      <c r="X109" s="96"/>
      <c r="Y109" s="96"/>
      <c r="Z109" s="617"/>
      <c r="AA109" s="96"/>
      <c r="AB109" s="96"/>
      <c r="AC109" s="96"/>
      <c r="AD109" s="96"/>
      <c r="AE109" s="96"/>
      <c r="AF109" s="96"/>
      <c r="AG109" s="620"/>
      <c r="AH109" s="97"/>
    </row>
    <row r="110" spans="1:34" s="58" customFormat="1" ht="15" customHeight="1" x14ac:dyDescent="0.2">
      <c r="A110" s="451" t="s">
        <v>329</v>
      </c>
      <c r="B110" s="451"/>
      <c r="C110" s="451"/>
      <c r="D110" s="452"/>
      <c r="E110" s="452"/>
      <c r="F110" s="38">
        <f>(G110*H110)+(G110*I110)</f>
        <v>0</v>
      </c>
      <c r="G110" s="211"/>
      <c r="H110" s="41"/>
      <c r="I110" s="99"/>
      <c r="J110" s="490" t="s">
        <v>330</v>
      </c>
      <c r="K110" s="490" t="s">
        <v>331</v>
      </c>
      <c r="L110" s="212"/>
      <c r="M110" s="212"/>
      <c r="N110" s="212"/>
      <c r="O110" s="212"/>
      <c r="P110" s="212"/>
      <c r="R110" s="199">
        <v>719100</v>
      </c>
      <c r="S110" s="200">
        <v>719100</v>
      </c>
      <c r="T110" s="615"/>
      <c r="U110" s="100"/>
      <c r="V110" s="100"/>
      <c r="W110" s="101"/>
      <c r="X110" s="102"/>
      <c r="Y110" s="102"/>
      <c r="Z110" s="617"/>
      <c r="AA110" s="81"/>
      <c r="AB110" s="82"/>
      <c r="AC110" s="82"/>
      <c r="AD110" s="85"/>
      <c r="AE110" s="87"/>
      <c r="AF110" s="88"/>
      <c r="AG110" s="620"/>
      <c r="AH110" s="89" t="s">
        <v>332</v>
      </c>
    </row>
    <row r="111" spans="1:34" s="58" customFormat="1" ht="15" customHeight="1" x14ac:dyDescent="0.2">
      <c r="A111" s="451" t="s">
        <v>333</v>
      </c>
      <c r="B111" s="451"/>
      <c r="C111" s="451"/>
      <c r="D111" s="452"/>
      <c r="E111" s="452"/>
      <c r="F111" s="38">
        <f t="shared" ref="F111:F122" si="9">(G111*H111)+(G111*I111)</f>
        <v>0</v>
      </c>
      <c r="G111" s="103">
        <f t="shared" ref="G111:G113" si="10">G$20+G$21</f>
        <v>0</v>
      </c>
      <c r="H111" s="76"/>
      <c r="I111" s="99"/>
      <c r="J111" s="490"/>
      <c r="K111" s="490"/>
      <c r="L111" s="212"/>
      <c r="M111" s="212"/>
      <c r="N111" s="212"/>
      <c r="O111" s="212"/>
      <c r="P111" s="212"/>
      <c r="R111" s="199">
        <v>727100</v>
      </c>
      <c r="S111" s="200">
        <v>727100</v>
      </c>
      <c r="T111" s="615"/>
      <c r="U111" s="81"/>
      <c r="V111" s="81"/>
      <c r="W111" s="82"/>
      <c r="X111" s="85"/>
      <c r="Y111" s="85"/>
      <c r="Z111" s="617"/>
      <c r="AA111" s="81"/>
      <c r="AB111" s="82"/>
      <c r="AC111" s="82"/>
      <c r="AD111" s="85"/>
      <c r="AE111" s="87"/>
      <c r="AF111" s="88"/>
      <c r="AG111" s="620"/>
      <c r="AH111" s="93" t="s">
        <v>334</v>
      </c>
    </row>
    <row r="112" spans="1:34" s="58" customFormat="1" ht="15" customHeight="1" x14ac:dyDescent="0.2">
      <c r="A112" s="451" t="s">
        <v>335</v>
      </c>
      <c r="B112" s="451"/>
      <c r="C112" s="451"/>
      <c r="D112" s="452"/>
      <c r="E112" s="452"/>
      <c r="F112" s="38">
        <f t="shared" si="9"/>
        <v>0</v>
      </c>
      <c r="G112" s="104"/>
      <c r="H112" s="76"/>
      <c r="I112" s="99"/>
      <c r="J112" s="490"/>
      <c r="K112" s="490"/>
      <c r="L112" s="212"/>
      <c r="M112" s="212"/>
      <c r="N112" s="212"/>
      <c r="O112" s="212"/>
      <c r="P112" s="212"/>
      <c r="R112" s="199">
        <v>727100</v>
      </c>
      <c r="S112" s="200">
        <v>727100</v>
      </c>
      <c r="T112" s="615"/>
      <c r="U112" s="81"/>
      <c r="V112" s="81"/>
      <c r="W112" s="82"/>
      <c r="X112" s="85"/>
      <c r="Y112" s="85"/>
      <c r="Z112" s="617"/>
      <c r="AA112" s="81"/>
      <c r="AB112" s="82"/>
      <c r="AC112" s="82"/>
      <c r="AD112" s="85"/>
      <c r="AE112" s="87"/>
      <c r="AF112" s="88"/>
      <c r="AG112" s="620"/>
      <c r="AH112" s="93" t="s">
        <v>334</v>
      </c>
    </row>
    <row r="113" spans="1:34" s="58" customFormat="1" ht="15" customHeight="1" x14ac:dyDescent="0.2">
      <c r="A113" s="451" t="s">
        <v>336</v>
      </c>
      <c r="B113" s="451"/>
      <c r="C113" s="451"/>
      <c r="D113" s="452"/>
      <c r="E113" s="452"/>
      <c r="F113" s="38">
        <f t="shared" si="9"/>
        <v>0</v>
      </c>
      <c r="G113" s="103">
        <f t="shared" si="10"/>
        <v>0</v>
      </c>
      <c r="H113" s="41"/>
      <c r="I113" s="99"/>
      <c r="J113" s="490"/>
      <c r="K113" s="490"/>
      <c r="L113" s="212"/>
      <c r="M113" s="212"/>
      <c r="N113" s="212"/>
      <c r="O113" s="212"/>
      <c r="P113" s="212"/>
      <c r="R113" s="199">
        <v>727100</v>
      </c>
      <c r="S113" s="200">
        <v>727100</v>
      </c>
      <c r="T113" s="615"/>
      <c r="U113" s="81"/>
      <c r="V113" s="81"/>
      <c r="W113" s="82"/>
      <c r="X113" s="85"/>
      <c r="Y113" s="85"/>
      <c r="Z113" s="617"/>
      <c r="AA113" s="81"/>
      <c r="AB113" s="82"/>
      <c r="AC113" s="82"/>
      <c r="AD113" s="85"/>
      <c r="AE113" s="87"/>
      <c r="AF113" s="88"/>
      <c r="AG113" s="620"/>
      <c r="AH113" s="93" t="s">
        <v>337</v>
      </c>
    </row>
    <row r="114" spans="1:34" s="58" customFormat="1" ht="15" customHeight="1" x14ac:dyDescent="0.2">
      <c r="A114" s="491" t="s">
        <v>338</v>
      </c>
      <c r="B114" s="491"/>
      <c r="C114" s="491"/>
      <c r="D114" s="452"/>
      <c r="E114" s="452"/>
      <c r="F114" s="38">
        <f t="shared" si="9"/>
        <v>0</v>
      </c>
      <c r="G114" s="104"/>
      <c r="H114" s="41"/>
      <c r="I114" s="99"/>
      <c r="J114" s="490"/>
      <c r="K114" s="490"/>
      <c r="L114" s="212"/>
      <c r="M114" s="212"/>
      <c r="N114" s="212"/>
      <c r="O114" s="212"/>
      <c r="P114" s="212"/>
      <c r="R114" s="199">
        <v>727100</v>
      </c>
      <c r="S114" s="200">
        <v>727100</v>
      </c>
      <c r="T114" s="615"/>
      <c r="U114" s="81"/>
      <c r="V114" s="81"/>
      <c r="W114" s="82"/>
      <c r="X114" s="85"/>
      <c r="Y114" s="85"/>
      <c r="Z114" s="617"/>
      <c r="AA114" s="81"/>
      <c r="AB114" s="82"/>
      <c r="AC114" s="82"/>
      <c r="AD114" s="85"/>
      <c r="AE114" s="87"/>
      <c r="AF114" s="88"/>
      <c r="AG114" s="620"/>
      <c r="AH114" s="93" t="s">
        <v>339</v>
      </c>
    </row>
    <row r="115" spans="1:34" s="58" customFormat="1" ht="15" customHeight="1" x14ac:dyDescent="0.2">
      <c r="A115" s="443" t="s">
        <v>340</v>
      </c>
      <c r="B115" s="443"/>
      <c r="C115" s="443"/>
      <c r="D115" s="452"/>
      <c r="E115" s="452"/>
      <c r="F115" s="38">
        <f t="shared" si="9"/>
        <v>0</v>
      </c>
      <c r="G115" s="104"/>
      <c r="H115" s="76"/>
      <c r="I115" s="99"/>
      <c r="J115" s="490"/>
      <c r="K115" s="490"/>
      <c r="L115" s="212"/>
      <c r="M115" s="212"/>
      <c r="N115" s="212"/>
      <c r="O115" s="212"/>
      <c r="P115" s="212"/>
      <c r="R115" s="580" t="s">
        <v>306</v>
      </c>
      <c r="S115" s="581"/>
      <c r="T115" s="615"/>
      <c r="U115" s="580" t="s">
        <v>306</v>
      </c>
      <c r="V115" s="599"/>
      <c r="W115" s="599"/>
      <c r="X115" s="599"/>
      <c r="Y115" s="581"/>
      <c r="Z115" s="617"/>
      <c r="AA115" s="580" t="s">
        <v>306</v>
      </c>
      <c r="AB115" s="599"/>
      <c r="AC115" s="599"/>
      <c r="AD115" s="599"/>
      <c r="AE115" s="599"/>
      <c r="AF115" s="599"/>
      <c r="AG115" s="620"/>
      <c r="AH115" s="93" t="s">
        <v>307</v>
      </c>
    </row>
    <row r="116" spans="1:34" s="58" customFormat="1" ht="15" customHeight="1" x14ac:dyDescent="0.2">
      <c r="A116" s="451" t="s">
        <v>341</v>
      </c>
      <c r="B116" s="451"/>
      <c r="C116" s="451"/>
      <c r="D116" s="452"/>
      <c r="E116" s="452"/>
      <c r="F116" s="38">
        <f t="shared" si="9"/>
        <v>0</v>
      </c>
      <c r="G116" s="104"/>
      <c r="H116" s="41"/>
      <c r="I116" s="99"/>
      <c r="J116" s="490"/>
      <c r="K116" s="490"/>
      <c r="L116" s="212"/>
      <c r="M116" s="212"/>
      <c r="N116" s="212"/>
      <c r="O116" s="212"/>
      <c r="P116" s="212"/>
      <c r="R116" s="580" t="s">
        <v>298</v>
      </c>
      <c r="S116" s="581"/>
      <c r="T116" s="615"/>
      <c r="U116" s="81"/>
      <c r="V116" s="81"/>
      <c r="W116" s="82"/>
      <c r="X116" s="85"/>
      <c r="Y116" s="85"/>
      <c r="Z116" s="617"/>
      <c r="AA116" s="81"/>
      <c r="AB116" s="82"/>
      <c r="AC116" s="82"/>
      <c r="AD116" s="85"/>
      <c r="AE116" s="87"/>
      <c r="AF116" s="88"/>
      <c r="AG116" s="620"/>
      <c r="AH116" s="93"/>
    </row>
    <row r="117" spans="1:34" s="58" customFormat="1" ht="15" customHeight="1" x14ac:dyDescent="0.2">
      <c r="A117" s="451" t="s">
        <v>341</v>
      </c>
      <c r="B117" s="451"/>
      <c r="C117" s="451"/>
      <c r="D117" s="452"/>
      <c r="E117" s="452"/>
      <c r="F117" s="38">
        <f t="shared" si="9"/>
        <v>0</v>
      </c>
      <c r="G117" s="104"/>
      <c r="H117" s="76"/>
      <c r="I117" s="99"/>
      <c r="J117" s="490"/>
      <c r="K117" s="490"/>
      <c r="L117" s="212"/>
      <c r="M117" s="212"/>
      <c r="N117" s="212"/>
      <c r="O117" s="212"/>
      <c r="P117" s="212"/>
      <c r="R117" s="580" t="s">
        <v>298</v>
      </c>
      <c r="S117" s="581"/>
      <c r="T117" s="615"/>
      <c r="U117" s="81"/>
      <c r="V117" s="81"/>
      <c r="W117" s="82"/>
      <c r="X117" s="85"/>
      <c r="Y117" s="85"/>
      <c r="Z117" s="617"/>
      <c r="AA117" s="81"/>
      <c r="AB117" s="82"/>
      <c r="AC117" s="82"/>
      <c r="AD117" s="85"/>
      <c r="AE117" s="87"/>
      <c r="AF117" s="88"/>
      <c r="AG117" s="620"/>
      <c r="AH117" s="93"/>
    </row>
    <row r="118" spans="1:34" s="58" customFormat="1" ht="15" customHeight="1" x14ac:dyDescent="0.2">
      <c r="A118" s="451" t="s">
        <v>341</v>
      </c>
      <c r="B118" s="451"/>
      <c r="C118" s="451"/>
      <c r="D118" s="452"/>
      <c r="E118" s="452"/>
      <c r="F118" s="38">
        <f t="shared" si="9"/>
        <v>0</v>
      </c>
      <c r="G118" s="104"/>
      <c r="H118" s="76"/>
      <c r="I118" s="99"/>
      <c r="J118" s="490"/>
      <c r="K118" s="490"/>
      <c r="L118" s="212"/>
      <c r="M118" s="212"/>
      <c r="N118" s="212"/>
      <c r="O118" s="212"/>
      <c r="P118" s="212"/>
      <c r="R118" s="580" t="s">
        <v>298</v>
      </c>
      <c r="S118" s="581"/>
      <c r="T118" s="615"/>
      <c r="U118" s="81"/>
      <c r="V118" s="81"/>
      <c r="W118" s="82"/>
      <c r="X118" s="85"/>
      <c r="Y118" s="85"/>
      <c r="Z118" s="617"/>
      <c r="AA118" s="81"/>
      <c r="AB118" s="82"/>
      <c r="AC118" s="82"/>
      <c r="AD118" s="85"/>
      <c r="AE118" s="87"/>
      <c r="AF118" s="88"/>
      <c r="AG118" s="620"/>
      <c r="AH118" s="93"/>
    </row>
    <row r="119" spans="1:34" s="58" customFormat="1" ht="15" customHeight="1" x14ac:dyDescent="0.2">
      <c r="A119" s="451" t="s">
        <v>341</v>
      </c>
      <c r="B119" s="451"/>
      <c r="C119" s="451"/>
      <c r="D119" s="452"/>
      <c r="E119" s="452"/>
      <c r="F119" s="38">
        <f t="shared" si="9"/>
        <v>0</v>
      </c>
      <c r="G119" s="104"/>
      <c r="H119" s="76"/>
      <c r="I119" s="99"/>
      <c r="J119" s="490"/>
      <c r="K119" s="490"/>
      <c r="L119" s="212"/>
      <c r="M119" s="212"/>
      <c r="N119" s="212"/>
      <c r="O119" s="212"/>
      <c r="P119" s="212"/>
      <c r="R119" s="580" t="s">
        <v>298</v>
      </c>
      <c r="S119" s="581"/>
      <c r="T119" s="615"/>
      <c r="U119" s="81"/>
      <c r="V119" s="81"/>
      <c r="W119" s="82"/>
      <c r="X119" s="85"/>
      <c r="Y119" s="85"/>
      <c r="Z119" s="617"/>
      <c r="AA119" s="81"/>
      <c r="AB119" s="82"/>
      <c r="AC119" s="82"/>
      <c r="AD119" s="85"/>
      <c r="AE119" s="87"/>
      <c r="AF119" s="88"/>
      <c r="AG119" s="620"/>
      <c r="AH119" s="93"/>
    </row>
    <row r="120" spans="1:34" s="58" customFormat="1" ht="15" customHeight="1" x14ac:dyDescent="0.2">
      <c r="A120" s="451" t="s">
        <v>341</v>
      </c>
      <c r="B120" s="451"/>
      <c r="C120" s="451"/>
      <c r="D120" s="452"/>
      <c r="E120" s="452"/>
      <c r="F120" s="38">
        <f t="shared" si="9"/>
        <v>0</v>
      </c>
      <c r="G120" s="104"/>
      <c r="H120" s="76"/>
      <c r="I120" s="99"/>
      <c r="J120" s="490"/>
      <c r="K120" s="490"/>
      <c r="L120" s="212"/>
      <c r="M120" s="212"/>
      <c r="N120" s="212"/>
      <c r="O120" s="212"/>
      <c r="P120" s="212"/>
      <c r="R120" s="580" t="s">
        <v>298</v>
      </c>
      <c r="S120" s="581"/>
      <c r="T120" s="615"/>
      <c r="U120" s="81"/>
      <c r="V120" s="81"/>
      <c r="W120" s="82"/>
      <c r="X120" s="85"/>
      <c r="Y120" s="85"/>
      <c r="Z120" s="617"/>
      <c r="AA120" s="81"/>
      <c r="AB120" s="82"/>
      <c r="AC120" s="82"/>
      <c r="AD120" s="85"/>
      <c r="AE120" s="87"/>
      <c r="AF120" s="88"/>
      <c r="AG120" s="620"/>
      <c r="AH120" s="93"/>
    </row>
    <row r="121" spans="1:34" s="58" customFormat="1" ht="15" customHeight="1" x14ac:dyDescent="0.2">
      <c r="A121" s="451" t="s">
        <v>341</v>
      </c>
      <c r="B121" s="451"/>
      <c r="C121" s="451"/>
      <c r="D121" s="452"/>
      <c r="E121" s="452"/>
      <c r="F121" s="38">
        <f t="shared" si="9"/>
        <v>0</v>
      </c>
      <c r="G121" s="104"/>
      <c r="H121" s="76"/>
      <c r="I121" s="99"/>
      <c r="J121" s="490"/>
      <c r="K121" s="490"/>
      <c r="L121" s="212"/>
      <c r="M121" s="212"/>
      <c r="N121" s="212"/>
      <c r="O121" s="212"/>
      <c r="P121" s="212"/>
      <c r="R121" s="580" t="s">
        <v>298</v>
      </c>
      <c r="S121" s="581"/>
      <c r="T121" s="615"/>
      <c r="U121" s="81"/>
      <c r="V121" s="81"/>
      <c r="W121" s="82"/>
      <c r="X121" s="85"/>
      <c r="Y121" s="85"/>
      <c r="Z121" s="617"/>
      <c r="AA121" s="81"/>
      <c r="AB121" s="82"/>
      <c r="AC121" s="82"/>
      <c r="AD121" s="85"/>
      <c r="AE121" s="87"/>
      <c r="AF121" s="88"/>
      <c r="AG121" s="620"/>
      <c r="AH121" s="93"/>
    </row>
    <row r="122" spans="1:34" s="58" customFormat="1" ht="15" customHeight="1" x14ac:dyDescent="0.2">
      <c r="A122" s="451" t="s">
        <v>341</v>
      </c>
      <c r="B122" s="451"/>
      <c r="C122" s="451"/>
      <c r="D122" s="452"/>
      <c r="E122" s="452"/>
      <c r="F122" s="38">
        <f t="shared" si="9"/>
        <v>0</v>
      </c>
      <c r="G122" s="104"/>
      <c r="H122" s="76"/>
      <c r="I122" s="99"/>
      <c r="J122" s="490"/>
      <c r="K122" s="490"/>
      <c r="L122" s="212"/>
      <c r="M122" s="212"/>
      <c r="N122" s="212"/>
      <c r="O122" s="212"/>
      <c r="P122" s="212"/>
      <c r="R122" s="580" t="s">
        <v>298</v>
      </c>
      <c r="S122" s="581"/>
      <c r="T122" s="615"/>
      <c r="U122" s="105"/>
      <c r="V122" s="105"/>
      <c r="W122" s="106"/>
      <c r="X122" s="107"/>
      <c r="Y122" s="107"/>
      <c r="Z122" s="617"/>
      <c r="AA122" s="81"/>
      <c r="AB122" s="82"/>
      <c r="AC122" s="82"/>
      <c r="AD122" s="85"/>
      <c r="AE122" s="87"/>
      <c r="AF122" s="88"/>
      <c r="AG122" s="620"/>
      <c r="AH122" s="93"/>
    </row>
    <row r="123" spans="1:34" s="58" customFormat="1" ht="15" customHeight="1" x14ac:dyDescent="0.2">
      <c r="A123" s="492" t="s">
        <v>342</v>
      </c>
      <c r="B123" s="492"/>
      <c r="C123" s="492"/>
      <c r="D123" s="484"/>
      <c r="E123" s="484"/>
      <c r="F123" s="108">
        <f>SUM(F110:F122)</f>
        <v>0</v>
      </c>
      <c r="G123" s="213"/>
      <c r="H123" s="214"/>
      <c r="I123" s="215"/>
      <c r="J123" s="550"/>
      <c r="K123" s="551"/>
      <c r="L123" s="551"/>
      <c r="M123" s="551"/>
      <c r="N123" s="551"/>
      <c r="O123" s="551"/>
      <c r="P123" s="552"/>
      <c r="R123" s="178"/>
      <c r="S123" s="179"/>
      <c r="T123" s="615"/>
      <c r="U123" s="109"/>
      <c r="V123" s="109"/>
      <c r="W123" s="109"/>
      <c r="X123" s="109"/>
      <c r="Y123" s="109"/>
      <c r="Z123" s="617"/>
      <c r="AA123" s="109"/>
      <c r="AB123" s="109"/>
      <c r="AC123" s="109"/>
      <c r="AD123" s="109"/>
      <c r="AE123" s="109"/>
      <c r="AF123" s="109"/>
      <c r="AG123" s="620"/>
      <c r="AH123" s="110"/>
    </row>
    <row r="124" spans="1:34" ht="15" customHeight="1" x14ac:dyDescent="0.2">
      <c r="R124" s="216"/>
      <c r="S124" s="217"/>
      <c r="T124" s="615"/>
      <c r="U124" s="218"/>
      <c r="V124" s="218"/>
      <c r="W124" s="218"/>
      <c r="X124" s="218"/>
      <c r="Y124" s="218"/>
      <c r="Z124" s="617"/>
      <c r="AA124" s="218"/>
      <c r="AB124" s="218"/>
      <c r="AC124" s="218"/>
      <c r="AD124" s="218"/>
      <c r="AE124" s="218"/>
      <c r="AF124" s="218"/>
      <c r="AG124" s="620"/>
      <c r="AH124" s="217"/>
    </row>
    <row r="125" spans="1:34" s="219" customFormat="1" ht="15" customHeight="1" x14ac:dyDescent="0.2">
      <c r="A125" s="496" t="s">
        <v>343</v>
      </c>
      <c r="B125" s="496"/>
      <c r="C125" s="496"/>
      <c r="D125" s="251">
        <f>SUM(F69,F91,F106,F123)</f>
        <v>0</v>
      </c>
      <c r="G125" s="220"/>
      <c r="R125" s="221"/>
      <c r="S125" s="222"/>
      <c r="T125" s="615"/>
      <c r="U125" s="223"/>
      <c r="V125" s="223"/>
      <c r="W125" s="223"/>
      <c r="X125" s="223"/>
      <c r="Y125" s="223"/>
      <c r="Z125" s="617"/>
      <c r="AA125" s="223"/>
      <c r="AB125" s="223"/>
      <c r="AC125" s="223"/>
      <c r="AD125" s="223"/>
      <c r="AE125" s="223"/>
      <c r="AF125" s="223"/>
      <c r="AG125" s="620"/>
      <c r="AH125" s="222"/>
    </row>
    <row r="126" spans="1:34" s="219" customFormat="1" ht="15" customHeight="1" x14ac:dyDescent="0.2">
      <c r="A126" s="496" t="s">
        <v>344</v>
      </c>
      <c r="B126" s="496"/>
      <c r="C126" s="496"/>
      <c r="D126" s="251">
        <f>300*G22*(G$20+G$21)</f>
        <v>0</v>
      </c>
      <c r="E126" s="224" t="s">
        <v>345</v>
      </c>
      <c r="R126" s="221"/>
      <c r="S126" s="222"/>
      <c r="T126" s="615"/>
      <c r="U126" s="223"/>
      <c r="V126" s="223"/>
      <c r="W126" s="223"/>
      <c r="X126" s="223"/>
      <c r="Y126" s="223"/>
      <c r="Z126" s="617"/>
      <c r="AA126" s="223"/>
      <c r="AB126" s="223"/>
      <c r="AC126" s="223"/>
      <c r="AD126" s="223"/>
      <c r="AE126" s="223"/>
      <c r="AF126" s="223"/>
      <c r="AG126" s="620"/>
      <c r="AH126" s="222"/>
    </row>
    <row r="127" spans="1:34" s="219" customFormat="1" ht="15" customHeight="1" x14ac:dyDescent="0.2">
      <c r="A127" s="496" t="s">
        <v>346</v>
      </c>
      <c r="B127" s="496"/>
      <c r="C127" s="496"/>
      <c r="D127" s="251">
        <f>-D125+D126</f>
        <v>0</v>
      </c>
      <c r="E127" s="224"/>
      <c r="R127" s="221"/>
      <c r="S127" s="222"/>
      <c r="T127" s="615"/>
      <c r="U127" s="223"/>
      <c r="V127" s="223"/>
      <c r="W127" s="223"/>
      <c r="X127" s="223"/>
      <c r="Y127" s="223"/>
      <c r="Z127" s="617"/>
      <c r="AA127" s="223"/>
      <c r="AB127" s="223"/>
      <c r="AC127" s="223"/>
      <c r="AD127" s="223"/>
      <c r="AE127" s="223"/>
      <c r="AF127" s="223"/>
      <c r="AG127" s="620"/>
      <c r="AH127" s="222"/>
    </row>
    <row r="128" spans="1:34" s="4" customFormat="1" ht="15" customHeight="1" x14ac:dyDescent="0.15">
      <c r="F128" s="175"/>
      <c r="G128" s="175"/>
      <c r="H128" s="225"/>
      <c r="I128" s="175"/>
      <c r="J128" s="175"/>
      <c r="K128" s="175"/>
      <c r="L128" s="175"/>
      <c r="M128" s="175"/>
      <c r="N128" s="175"/>
      <c r="O128" s="175"/>
      <c r="P128" s="175"/>
      <c r="R128" s="192"/>
      <c r="S128" s="193"/>
      <c r="T128" s="615"/>
      <c r="U128" s="20"/>
      <c r="V128" s="20"/>
      <c r="W128" s="20"/>
      <c r="X128" s="20"/>
      <c r="Y128" s="20"/>
      <c r="Z128" s="617"/>
      <c r="AA128" s="20"/>
      <c r="AB128" s="20"/>
      <c r="AC128" s="20"/>
      <c r="AD128" s="20"/>
      <c r="AE128" s="20"/>
      <c r="AF128" s="20"/>
      <c r="AG128" s="620"/>
      <c r="AH128" s="24"/>
    </row>
    <row r="129" spans="1:34" s="4" customFormat="1" ht="19" x14ac:dyDescent="0.25">
      <c r="A129" s="495" t="s">
        <v>347</v>
      </c>
      <c r="B129" s="495"/>
      <c r="C129" s="495"/>
      <c r="D129" s="495"/>
      <c r="E129" s="495"/>
      <c r="F129" s="495"/>
      <c r="G129" s="495"/>
      <c r="H129" s="495"/>
      <c r="I129" s="495"/>
      <c r="J129" s="495"/>
      <c r="K129" s="495"/>
      <c r="L129" s="495"/>
      <c r="M129" s="495"/>
      <c r="N129" s="495"/>
      <c r="O129" s="495"/>
      <c r="P129" s="495"/>
      <c r="R129" s="192"/>
      <c r="S129" s="193"/>
      <c r="T129" s="615"/>
      <c r="U129" s="11"/>
      <c r="V129" s="11"/>
      <c r="W129" s="11"/>
      <c r="X129" s="11"/>
      <c r="Y129" s="11"/>
      <c r="Z129" s="617"/>
      <c r="AA129" s="11"/>
      <c r="AB129" s="11"/>
      <c r="AC129" s="11"/>
      <c r="AD129" s="11"/>
      <c r="AE129" s="11"/>
      <c r="AF129" s="11"/>
      <c r="AG129" s="620"/>
      <c r="AH129" s="22"/>
    </row>
    <row r="130" spans="1:34" s="57" customFormat="1" ht="36" customHeight="1" x14ac:dyDescent="0.2">
      <c r="A130" s="472" t="s">
        <v>325</v>
      </c>
      <c r="B130" s="472"/>
      <c r="C130" s="472"/>
      <c r="D130" s="493" t="s">
        <v>243</v>
      </c>
      <c r="E130" s="493"/>
      <c r="F130" s="226" t="s">
        <v>244</v>
      </c>
      <c r="G130" s="227" t="s">
        <v>326</v>
      </c>
      <c r="H130" s="227" t="s">
        <v>348</v>
      </c>
      <c r="I130" s="228" t="s">
        <v>328</v>
      </c>
      <c r="J130" s="494"/>
      <c r="K130" s="494"/>
      <c r="L130" s="494"/>
      <c r="M130" s="494"/>
      <c r="N130" s="494"/>
      <c r="O130" s="494"/>
      <c r="P130" s="494"/>
      <c r="R130" s="197"/>
      <c r="S130" s="198"/>
      <c r="T130" s="615"/>
      <c r="U130" s="111"/>
      <c r="V130" s="111"/>
      <c r="W130" s="111"/>
      <c r="X130" s="111"/>
      <c r="Y130" s="111"/>
      <c r="Z130" s="617"/>
      <c r="AA130" s="111"/>
      <c r="AB130" s="111"/>
      <c r="AC130" s="111"/>
      <c r="AD130" s="111"/>
      <c r="AE130" s="111"/>
      <c r="AF130" s="111"/>
      <c r="AG130" s="620"/>
      <c r="AH130" s="110"/>
    </row>
    <row r="131" spans="1:34" s="58" customFormat="1" ht="15" customHeight="1" x14ac:dyDescent="0.2">
      <c r="A131" s="451" t="s">
        <v>349</v>
      </c>
      <c r="B131" s="451"/>
      <c r="C131" s="451"/>
      <c r="D131" s="452"/>
      <c r="E131" s="452"/>
      <c r="F131" s="38">
        <f t="shared" ref="F131:F159" si="11">(G131*H131)+(G131*I131)</f>
        <v>0</v>
      </c>
      <c r="G131" s="112">
        <v>0</v>
      </c>
      <c r="H131" s="76"/>
      <c r="I131" s="99"/>
      <c r="J131" s="577" t="s">
        <v>330</v>
      </c>
      <c r="K131" s="577" t="s">
        <v>331</v>
      </c>
      <c r="L131" s="212"/>
      <c r="M131" s="212"/>
      <c r="N131" s="212"/>
      <c r="O131" s="212"/>
      <c r="P131" s="212"/>
      <c r="R131" s="199">
        <v>742100</v>
      </c>
      <c r="S131" s="200">
        <v>742100</v>
      </c>
      <c r="T131" s="615"/>
      <c r="U131" s="81"/>
      <c r="V131" s="81"/>
      <c r="W131" s="82"/>
      <c r="X131" s="85"/>
      <c r="Y131" s="85"/>
      <c r="Z131" s="617"/>
      <c r="AA131" s="81"/>
      <c r="AB131" s="82"/>
      <c r="AC131" s="82"/>
      <c r="AD131" s="85"/>
      <c r="AE131" s="87"/>
      <c r="AF131" s="88"/>
      <c r="AG131" s="620"/>
      <c r="AH131" s="93" t="s">
        <v>350</v>
      </c>
    </row>
    <row r="132" spans="1:34" s="58" customFormat="1" ht="15" customHeight="1" x14ac:dyDescent="0.2">
      <c r="A132" s="451" t="s">
        <v>351</v>
      </c>
      <c r="B132" s="451"/>
      <c r="C132" s="451"/>
      <c r="D132" s="452"/>
      <c r="E132" s="452"/>
      <c r="F132" s="38">
        <f t="shared" si="11"/>
        <v>0</v>
      </c>
      <c r="G132" s="252">
        <f t="shared" ref="G132:G136" si="12">G$20+G$21</f>
        <v>0</v>
      </c>
      <c r="H132" s="76"/>
      <c r="I132" s="99"/>
      <c r="J132" s="578"/>
      <c r="K132" s="578"/>
      <c r="L132" s="212"/>
      <c r="M132" s="212"/>
      <c r="N132" s="212"/>
      <c r="O132" s="212"/>
      <c r="P132" s="212"/>
      <c r="R132" s="199">
        <v>651220</v>
      </c>
      <c r="S132" s="200" t="s">
        <v>300</v>
      </c>
      <c r="T132" s="615"/>
      <c r="U132" s="81"/>
      <c r="V132" s="81"/>
      <c r="W132" s="82"/>
      <c r="X132" s="85"/>
      <c r="Y132" s="85"/>
      <c r="Z132" s="617"/>
      <c r="AA132" s="81"/>
      <c r="AB132" s="82"/>
      <c r="AC132" s="82"/>
      <c r="AD132" s="85"/>
      <c r="AE132" s="87"/>
      <c r="AF132" s="88"/>
      <c r="AG132" s="620"/>
      <c r="AH132" s="93" t="s">
        <v>292</v>
      </c>
    </row>
    <row r="133" spans="1:34" s="58" customFormat="1" ht="15" customHeight="1" x14ac:dyDescent="0.2">
      <c r="A133" s="451" t="s">
        <v>352</v>
      </c>
      <c r="B133" s="451"/>
      <c r="C133" s="451"/>
      <c r="D133" s="452"/>
      <c r="E133" s="452"/>
      <c r="F133" s="38">
        <f t="shared" si="11"/>
        <v>0</v>
      </c>
      <c r="G133" s="252">
        <f t="shared" si="12"/>
        <v>0</v>
      </c>
      <c r="H133" s="76"/>
      <c r="I133" s="99"/>
      <c r="J133" s="578"/>
      <c r="K133" s="578"/>
      <c r="L133" s="212"/>
      <c r="M133" s="212"/>
      <c r="N133" s="212"/>
      <c r="O133" s="212"/>
      <c r="P133" s="212"/>
      <c r="R133" s="199">
        <v>651210</v>
      </c>
      <c r="S133" s="200">
        <v>651110</v>
      </c>
      <c r="T133" s="615"/>
      <c r="U133" s="81"/>
      <c r="V133" s="81"/>
      <c r="W133" s="82"/>
      <c r="X133" s="85"/>
      <c r="Y133" s="85"/>
      <c r="Z133" s="617"/>
      <c r="AA133" s="81"/>
      <c r="AB133" s="82"/>
      <c r="AC133" s="82"/>
      <c r="AD133" s="85"/>
      <c r="AE133" s="87"/>
      <c r="AF133" s="88"/>
      <c r="AG133" s="620"/>
      <c r="AH133" s="93" t="s">
        <v>292</v>
      </c>
    </row>
    <row r="134" spans="1:34" s="58" customFormat="1" ht="15" customHeight="1" x14ac:dyDescent="0.2">
      <c r="A134" s="451" t="s">
        <v>353</v>
      </c>
      <c r="B134" s="451"/>
      <c r="C134" s="451"/>
      <c r="D134" s="452"/>
      <c r="E134" s="452"/>
      <c r="F134" s="38">
        <f t="shared" si="11"/>
        <v>0</v>
      </c>
      <c r="G134" s="252">
        <f t="shared" si="12"/>
        <v>0</v>
      </c>
      <c r="H134" s="76"/>
      <c r="I134" s="99"/>
      <c r="J134" s="578"/>
      <c r="K134" s="578"/>
      <c r="L134" s="212"/>
      <c r="M134" s="212"/>
      <c r="N134" s="212"/>
      <c r="O134" s="212"/>
      <c r="P134" s="212"/>
      <c r="R134" s="199">
        <v>651240</v>
      </c>
      <c r="S134" s="200">
        <v>651140</v>
      </c>
      <c r="T134" s="615"/>
      <c r="U134" s="81"/>
      <c r="V134" s="81"/>
      <c r="W134" s="82"/>
      <c r="X134" s="85"/>
      <c r="Y134" s="85"/>
      <c r="Z134" s="617"/>
      <c r="AA134" s="81"/>
      <c r="AB134" s="82"/>
      <c r="AC134" s="82"/>
      <c r="AD134" s="85"/>
      <c r="AE134" s="87"/>
      <c r="AF134" s="88"/>
      <c r="AG134" s="620"/>
      <c r="AH134" s="93" t="s">
        <v>292</v>
      </c>
    </row>
    <row r="135" spans="1:34" s="58" customFormat="1" ht="15" customHeight="1" x14ac:dyDescent="0.2">
      <c r="A135" s="451" t="s">
        <v>354</v>
      </c>
      <c r="B135" s="451"/>
      <c r="C135" s="451"/>
      <c r="D135" s="452"/>
      <c r="E135" s="452"/>
      <c r="F135" s="38">
        <f t="shared" si="11"/>
        <v>0</v>
      </c>
      <c r="G135" s="252">
        <f t="shared" si="12"/>
        <v>0</v>
      </c>
      <c r="H135" s="76"/>
      <c r="I135" s="99"/>
      <c r="J135" s="578"/>
      <c r="K135" s="578"/>
      <c r="L135" s="212"/>
      <c r="M135" s="212"/>
      <c r="N135" s="212"/>
      <c r="O135" s="212"/>
      <c r="P135" s="212"/>
      <c r="R135" s="199">
        <v>727730</v>
      </c>
      <c r="S135" s="200">
        <v>727730</v>
      </c>
      <c r="T135" s="615"/>
      <c r="U135" s="81"/>
      <c r="V135" s="81"/>
      <c r="W135" s="82"/>
      <c r="X135" s="85"/>
      <c r="Y135" s="85"/>
      <c r="Z135" s="617"/>
      <c r="AA135" s="81"/>
      <c r="AB135" s="82"/>
      <c r="AC135" s="82"/>
      <c r="AD135" s="85"/>
      <c r="AE135" s="87"/>
      <c r="AF135" s="88"/>
      <c r="AG135" s="620"/>
      <c r="AH135" s="93" t="s">
        <v>292</v>
      </c>
    </row>
    <row r="136" spans="1:34" s="58" customFormat="1" ht="15" customHeight="1" x14ac:dyDescent="0.2">
      <c r="A136" s="451" t="s">
        <v>355</v>
      </c>
      <c r="B136" s="451"/>
      <c r="C136" s="451"/>
      <c r="D136" s="452"/>
      <c r="E136" s="452"/>
      <c r="F136" s="38">
        <f t="shared" si="11"/>
        <v>0</v>
      </c>
      <c r="G136" s="252">
        <f t="shared" si="12"/>
        <v>0</v>
      </c>
      <c r="H136" s="76"/>
      <c r="I136" s="99"/>
      <c r="J136" s="578"/>
      <c r="K136" s="578"/>
      <c r="L136" s="212"/>
      <c r="M136" s="212"/>
      <c r="N136" s="212"/>
      <c r="O136" s="212"/>
      <c r="P136" s="212"/>
      <c r="R136" s="199">
        <v>727100</v>
      </c>
      <c r="S136" s="200">
        <v>727100</v>
      </c>
      <c r="T136" s="615"/>
      <c r="U136" s="81"/>
      <c r="V136" s="81"/>
      <c r="W136" s="82"/>
      <c r="X136" s="85"/>
      <c r="Y136" s="85"/>
      <c r="Z136" s="617"/>
      <c r="AA136" s="81"/>
      <c r="AB136" s="82"/>
      <c r="AC136" s="82"/>
      <c r="AD136" s="85"/>
      <c r="AE136" s="87"/>
      <c r="AF136" s="88"/>
      <c r="AG136" s="620"/>
      <c r="AH136" s="93" t="s">
        <v>292</v>
      </c>
    </row>
    <row r="137" spans="1:34" s="58" customFormat="1" ht="15" customHeight="1" x14ac:dyDescent="0.2">
      <c r="A137" s="451" t="s">
        <v>356</v>
      </c>
      <c r="B137" s="451"/>
      <c r="C137" s="451"/>
      <c r="D137" s="452"/>
      <c r="E137" s="452"/>
      <c r="F137" s="38">
        <f t="shared" si="11"/>
        <v>0</v>
      </c>
      <c r="G137" s="112">
        <v>0</v>
      </c>
      <c r="H137" s="76"/>
      <c r="I137" s="99"/>
      <c r="J137" s="578"/>
      <c r="K137" s="578"/>
      <c r="L137" s="212"/>
      <c r="M137" s="212"/>
      <c r="N137" s="212"/>
      <c r="O137" s="212"/>
      <c r="P137" s="212"/>
      <c r="R137" s="199">
        <v>727100</v>
      </c>
      <c r="S137" s="200">
        <v>727100</v>
      </c>
      <c r="T137" s="615"/>
      <c r="U137" s="81"/>
      <c r="V137" s="81"/>
      <c r="W137" s="82"/>
      <c r="X137" s="85"/>
      <c r="Y137" s="85"/>
      <c r="Z137" s="617"/>
      <c r="AA137" s="81"/>
      <c r="AB137" s="82"/>
      <c r="AC137" s="82"/>
      <c r="AD137" s="85"/>
      <c r="AE137" s="87"/>
      <c r="AF137" s="88"/>
      <c r="AG137" s="620"/>
      <c r="AH137" s="93" t="s">
        <v>292</v>
      </c>
    </row>
    <row r="138" spans="1:34" s="58" customFormat="1" ht="15" customHeight="1" x14ac:dyDescent="0.2">
      <c r="A138" s="451" t="s">
        <v>357</v>
      </c>
      <c r="B138" s="451"/>
      <c r="C138" s="451"/>
      <c r="D138" s="452"/>
      <c r="E138" s="452"/>
      <c r="F138" s="38">
        <f t="shared" si="11"/>
        <v>0</v>
      </c>
      <c r="G138" s="112">
        <v>0</v>
      </c>
      <c r="H138" s="76"/>
      <c r="I138" s="99"/>
      <c r="J138" s="578"/>
      <c r="K138" s="578"/>
      <c r="L138" s="212"/>
      <c r="M138" s="212"/>
      <c r="N138" s="212"/>
      <c r="O138" s="212"/>
      <c r="P138" s="212"/>
      <c r="R138" s="580" t="s">
        <v>298</v>
      </c>
      <c r="S138" s="581"/>
      <c r="T138" s="615"/>
      <c r="U138" s="81"/>
      <c r="V138" s="81"/>
      <c r="W138" s="82"/>
      <c r="X138" s="85"/>
      <c r="Y138" s="85"/>
      <c r="Z138" s="617"/>
      <c r="AA138" s="81"/>
      <c r="AB138" s="82"/>
      <c r="AC138" s="82"/>
      <c r="AD138" s="85"/>
      <c r="AE138" s="87"/>
      <c r="AF138" s="88"/>
      <c r="AG138" s="620"/>
      <c r="AH138" s="93" t="s">
        <v>292</v>
      </c>
    </row>
    <row r="139" spans="1:34" s="58" customFormat="1" ht="15" customHeight="1" x14ac:dyDescent="0.2">
      <c r="A139" s="451" t="s">
        <v>358</v>
      </c>
      <c r="B139" s="451"/>
      <c r="C139" s="451"/>
      <c r="D139" s="452"/>
      <c r="E139" s="452"/>
      <c r="F139" s="38">
        <f t="shared" si="11"/>
        <v>0</v>
      </c>
      <c r="G139" s="252">
        <f t="shared" ref="G139:G144" si="13">G$20+G$21</f>
        <v>0</v>
      </c>
      <c r="H139" s="76"/>
      <c r="I139" s="99"/>
      <c r="J139" s="578"/>
      <c r="K139" s="578"/>
      <c r="L139" s="212"/>
      <c r="M139" s="212"/>
      <c r="N139" s="212"/>
      <c r="O139" s="212"/>
      <c r="P139" s="212"/>
      <c r="R139" s="199">
        <v>771300</v>
      </c>
      <c r="S139" s="200" t="s">
        <v>300</v>
      </c>
      <c r="T139" s="615"/>
      <c r="U139" s="81"/>
      <c r="V139" s="81"/>
      <c r="W139" s="82"/>
      <c r="X139" s="85"/>
      <c r="Y139" s="85"/>
      <c r="Z139" s="617"/>
      <c r="AA139" s="81"/>
      <c r="AB139" s="82"/>
      <c r="AC139" s="82"/>
      <c r="AD139" s="85"/>
      <c r="AE139" s="87"/>
      <c r="AF139" s="88"/>
      <c r="AG139" s="620"/>
      <c r="AH139" s="93" t="s">
        <v>292</v>
      </c>
    </row>
    <row r="140" spans="1:34" s="58" customFormat="1" ht="15" customHeight="1" x14ac:dyDescent="0.2">
      <c r="A140" s="451" t="s">
        <v>359</v>
      </c>
      <c r="B140" s="451"/>
      <c r="C140" s="451"/>
      <c r="D140" s="452"/>
      <c r="E140" s="452"/>
      <c r="F140" s="38">
        <f t="shared" si="11"/>
        <v>0</v>
      </c>
      <c r="G140" s="252">
        <f t="shared" si="13"/>
        <v>0</v>
      </c>
      <c r="H140" s="76"/>
      <c r="I140" s="99"/>
      <c r="J140" s="578"/>
      <c r="K140" s="578"/>
      <c r="L140" s="212"/>
      <c r="M140" s="212"/>
      <c r="N140" s="212"/>
      <c r="O140" s="212"/>
      <c r="P140" s="212"/>
      <c r="R140" s="199">
        <f t="shared" ref="R140:R145" si="14">R132</f>
        <v>651220</v>
      </c>
      <c r="S140" s="200" t="s">
        <v>300</v>
      </c>
      <c r="T140" s="615"/>
      <c r="U140" s="81"/>
      <c r="V140" s="81"/>
      <c r="W140" s="82"/>
      <c r="X140" s="85"/>
      <c r="Y140" s="85"/>
      <c r="Z140" s="617"/>
      <c r="AA140" s="81"/>
      <c r="AB140" s="82"/>
      <c r="AC140" s="82"/>
      <c r="AD140" s="85"/>
      <c r="AE140" s="87"/>
      <c r="AF140" s="88"/>
      <c r="AG140" s="620"/>
      <c r="AH140" s="93" t="s">
        <v>360</v>
      </c>
    </row>
    <row r="141" spans="1:34" s="58" customFormat="1" ht="15" customHeight="1" x14ac:dyDescent="0.2">
      <c r="A141" s="451" t="s">
        <v>361</v>
      </c>
      <c r="B141" s="451"/>
      <c r="C141" s="451"/>
      <c r="D141" s="452"/>
      <c r="E141" s="452"/>
      <c r="F141" s="38">
        <f t="shared" si="11"/>
        <v>0</v>
      </c>
      <c r="G141" s="252">
        <f t="shared" si="13"/>
        <v>0</v>
      </c>
      <c r="H141" s="76"/>
      <c r="I141" s="99"/>
      <c r="J141" s="578"/>
      <c r="K141" s="578"/>
      <c r="L141" s="212"/>
      <c r="M141" s="212"/>
      <c r="N141" s="212"/>
      <c r="O141" s="212"/>
      <c r="P141" s="212"/>
      <c r="R141" s="199">
        <f t="shared" si="14"/>
        <v>651210</v>
      </c>
      <c r="S141" s="200">
        <f>S133</f>
        <v>651110</v>
      </c>
      <c r="T141" s="615"/>
      <c r="U141" s="81"/>
      <c r="V141" s="81"/>
      <c r="W141" s="82"/>
      <c r="X141" s="85"/>
      <c r="Y141" s="85"/>
      <c r="Z141" s="617"/>
      <c r="AA141" s="81"/>
      <c r="AB141" s="82"/>
      <c r="AC141" s="82"/>
      <c r="AD141" s="85"/>
      <c r="AE141" s="87"/>
      <c r="AF141" s="88"/>
      <c r="AG141" s="620"/>
      <c r="AH141" s="93" t="s">
        <v>362</v>
      </c>
    </row>
    <row r="142" spans="1:34" s="58" customFormat="1" ht="15" customHeight="1" x14ac:dyDescent="0.2">
      <c r="A142" s="451" t="s">
        <v>363</v>
      </c>
      <c r="B142" s="451"/>
      <c r="C142" s="451"/>
      <c r="D142" s="452"/>
      <c r="E142" s="452"/>
      <c r="F142" s="38">
        <f t="shared" si="11"/>
        <v>0</v>
      </c>
      <c r="G142" s="252">
        <f t="shared" si="13"/>
        <v>0</v>
      </c>
      <c r="H142" s="76"/>
      <c r="I142" s="99"/>
      <c r="J142" s="578"/>
      <c r="K142" s="578"/>
      <c r="L142" s="212"/>
      <c r="M142" s="212"/>
      <c r="N142" s="212"/>
      <c r="O142" s="212"/>
      <c r="P142" s="212"/>
      <c r="R142" s="199">
        <f t="shared" si="14"/>
        <v>651240</v>
      </c>
      <c r="S142" s="200">
        <f>S134</f>
        <v>651140</v>
      </c>
      <c r="T142" s="615"/>
      <c r="U142" s="81"/>
      <c r="V142" s="81"/>
      <c r="W142" s="82"/>
      <c r="X142" s="85"/>
      <c r="Y142" s="85"/>
      <c r="Z142" s="617"/>
      <c r="AA142" s="81"/>
      <c r="AB142" s="82"/>
      <c r="AC142" s="82"/>
      <c r="AD142" s="85"/>
      <c r="AE142" s="87"/>
      <c r="AF142" s="88"/>
      <c r="AG142" s="620"/>
      <c r="AH142" s="93" t="s">
        <v>362</v>
      </c>
    </row>
    <row r="143" spans="1:34" s="58" customFormat="1" ht="15" customHeight="1" x14ac:dyDescent="0.2">
      <c r="A143" s="451" t="s">
        <v>364</v>
      </c>
      <c r="B143" s="451"/>
      <c r="C143" s="451"/>
      <c r="D143" s="452"/>
      <c r="E143" s="452"/>
      <c r="F143" s="38">
        <f t="shared" si="11"/>
        <v>0</v>
      </c>
      <c r="G143" s="252">
        <f t="shared" si="13"/>
        <v>0</v>
      </c>
      <c r="H143" s="76"/>
      <c r="I143" s="99"/>
      <c r="J143" s="578"/>
      <c r="K143" s="578"/>
      <c r="L143" s="212"/>
      <c r="M143" s="212"/>
      <c r="N143" s="212"/>
      <c r="O143" s="212"/>
      <c r="P143" s="212"/>
      <c r="R143" s="199">
        <f t="shared" si="14"/>
        <v>727730</v>
      </c>
      <c r="S143" s="200">
        <f>S135</f>
        <v>727730</v>
      </c>
      <c r="T143" s="615"/>
      <c r="V143" s="81"/>
      <c r="W143" s="82"/>
      <c r="X143" s="85"/>
      <c r="Y143" s="85"/>
      <c r="Z143" s="617"/>
      <c r="AA143" s="81"/>
      <c r="AB143" s="82"/>
      <c r="AC143" s="82"/>
      <c r="AD143" s="85"/>
      <c r="AE143" s="87"/>
      <c r="AF143" s="88"/>
      <c r="AG143" s="620"/>
      <c r="AH143" s="93" t="s">
        <v>362</v>
      </c>
    </row>
    <row r="144" spans="1:34" s="58" customFormat="1" ht="15" customHeight="1" x14ac:dyDescent="0.2">
      <c r="A144" s="451" t="s">
        <v>365</v>
      </c>
      <c r="B144" s="451"/>
      <c r="C144" s="451"/>
      <c r="D144" s="452"/>
      <c r="E144" s="452"/>
      <c r="F144" s="38">
        <f t="shared" si="11"/>
        <v>0</v>
      </c>
      <c r="G144" s="252">
        <f t="shared" si="13"/>
        <v>0</v>
      </c>
      <c r="H144" s="76"/>
      <c r="I144" s="99"/>
      <c r="J144" s="579"/>
      <c r="K144" s="579"/>
      <c r="L144" s="212"/>
      <c r="M144" s="212"/>
      <c r="N144" s="212"/>
      <c r="O144" s="212"/>
      <c r="P144" s="212"/>
      <c r="R144" s="199">
        <f t="shared" si="14"/>
        <v>727100</v>
      </c>
      <c r="S144" s="200">
        <f>S136</f>
        <v>727100</v>
      </c>
      <c r="T144" s="615"/>
      <c r="U144" s="81"/>
      <c r="V144" s="81"/>
      <c r="W144" s="82"/>
      <c r="X144" s="85"/>
      <c r="Y144" s="85"/>
      <c r="Z144" s="617"/>
      <c r="AA144" s="81"/>
      <c r="AB144" s="82"/>
      <c r="AC144" s="82"/>
      <c r="AD144" s="85"/>
      <c r="AE144" s="87"/>
      <c r="AF144" s="88"/>
      <c r="AG144" s="620"/>
      <c r="AH144" s="93" t="s">
        <v>366</v>
      </c>
    </row>
    <row r="145" spans="1:34" s="58" customFormat="1" ht="15" customHeight="1" x14ac:dyDescent="0.2">
      <c r="A145" s="451" t="s">
        <v>367</v>
      </c>
      <c r="B145" s="451"/>
      <c r="C145" s="451"/>
      <c r="D145" s="452"/>
      <c r="E145" s="452"/>
      <c r="F145" s="38">
        <f t="shared" si="11"/>
        <v>0</v>
      </c>
      <c r="G145" s="112">
        <v>0</v>
      </c>
      <c r="H145" s="76"/>
      <c r="I145" s="99"/>
      <c r="J145" s="212"/>
      <c r="K145" s="212"/>
      <c r="L145" s="212"/>
      <c r="M145" s="212"/>
      <c r="N145" s="212"/>
      <c r="O145" s="212"/>
      <c r="P145" s="212"/>
      <c r="R145" s="199">
        <f t="shared" si="14"/>
        <v>727100</v>
      </c>
      <c r="S145" s="200">
        <f>S137</f>
        <v>727100</v>
      </c>
      <c r="T145" s="615"/>
      <c r="U145" s="81"/>
      <c r="V145" s="81"/>
      <c r="W145" s="82"/>
      <c r="X145" s="85"/>
      <c r="Y145" s="85"/>
      <c r="Z145" s="617"/>
      <c r="AA145" s="81"/>
      <c r="AB145" s="82"/>
      <c r="AC145" s="82"/>
      <c r="AD145" s="85"/>
      <c r="AE145" s="87"/>
      <c r="AF145" s="88"/>
      <c r="AG145" s="620"/>
      <c r="AH145" s="93" t="s">
        <v>366</v>
      </c>
    </row>
    <row r="146" spans="1:34" s="58" customFormat="1" ht="15" customHeight="1" x14ac:dyDescent="0.2">
      <c r="A146" s="451" t="s">
        <v>368</v>
      </c>
      <c r="B146" s="451"/>
      <c r="C146" s="451"/>
      <c r="D146" s="452"/>
      <c r="E146" s="452"/>
      <c r="F146" s="38">
        <f t="shared" si="11"/>
        <v>0</v>
      </c>
      <c r="G146" s="252">
        <f>G$20+G$21</f>
        <v>0</v>
      </c>
      <c r="H146" s="76"/>
      <c r="I146" s="99"/>
      <c r="J146" s="212"/>
      <c r="K146" s="212"/>
      <c r="L146" s="212"/>
      <c r="M146" s="212"/>
      <c r="N146" s="212"/>
      <c r="O146" s="212"/>
      <c r="P146" s="212"/>
      <c r="R146" s="199">
        <v>651290</v>
      </c>
      <c r="S146" s="200" t="s">
        <v>300</v>
      </c>
      <c r="T146" s="615"/>
      <c r="U146" s="81"/>
      <c r="V146" s="81"/>
      <c r="W146" s="82"/>
      <c r="X146" s="85"/>
      <c r="Y146" s="85"/>
      <c r="Z146" s="617"/>
      <c r="AA146" s="81"/>
      <c r="AB146" s="82"/>
      <c r="AC146" s="82"/>
      <c r="AD146" s="85"/>
      <c r="AE146" s="87"/>
      <c r="AF146" s="88"/>
      <c r="AG146" s="620"/>
      <c r="AH146" s="93" t="s">
        <v>369</v>
      </c>
    </row>
    <row r="147" spans="1:34" s="58" customFormat="1" ht="15" customHeight="1" x14ac:dyDescent="0.2">
      <c r="A147" s="451" t="s">
        <v>370</v>
      </c>
      <c r="B147" s="451"/>
      <c r="C147" s="451"/>
      <c r="D147" s="452"/>
      <c r="E147" s="452"/>
      <c r="F147" s="38">
        <f t="shared" si="11"/>
        <v>0</v>
      </c>
      <c r="G147" s="252">
        <f>G$20+G$21</f>
        <v>0</v>
      </c>
      <c r="H147" s="113">
        <f>G25</f>
        <v>0</v>
      </c>
      <c r="I147" s="99"/>
      <c r="J147" s="212"/>
      <c r="K147" s="212"/>
      <c r="L147" s="212"/>
      <c r="M147" s="212"/>
      <c r="N147" s="212"/>
      <c r="O147" s="212"/>
      <c r="P147" s="212"/>
      <c r="R147" s="199">
        <v>720100</v>
      </c>
      <c r="S147" s="200" t="s">
        <v>300</v>
      </c>
      <c r="T147" s="615"/>
      <c r="U147" s="81"/>
      <c r="V147" s="81"/>
      <c r="W147" s="82"/>
      <c r="X147" s="85"/>
      <c r="Y147" s="85"/>
      <c r="Z147" s="617"/>
      <c r="AA147" s="81"/>
      <c r="AB147" s="82"/>
      <c r="AC147" s="82"/>
      <c r="AD147" s="85"/>
      <c r="AE147" s="87"/>
      <c r="AF147" s="88"/>
      <c r="AG147" s="620"/>
      <c r="AH147" s="93" t="s">
        <v>261</v>
      </c>
    </row>
    <row r="148" spans="1:34" s="58" customFormat="1" ht="15" customHeight="1" x14ac:dyDescent="0.2">
      <c r="A148" s="451" t="s">
        <v>371</v>
      </c>
      <c r="B148" s="451"/>
      <c r="C148" s="451"/>
      <c r="D148" s="452" t="s">
        <v>372</v>
      </c>
      <c r="E148" s="452"/>
      <c r="F148" s="38">
        <f t="shared" si="11"/>
        <v>0</v>
      </c>
      <c r="G148" s="252">
        <f>G$20+G$21</f>
        <v>0</v>
      </c>
      <c r="H148" s="113">
        <v>20</v>
      </c>
      <c r="I148" s="99"/>
      <c r="J148" s="212"/>
      <c r="K148" s="212"/>
      <c r="L148" s="212"/>
      <c r="M148" s="212"/>
      <c r="N148" s="212"/>
      <c r="O148" s="212"/>
      <c r="P148" s="212"/>
      <c r="R148" s="580" t="s">
        <v>373</v>
      </c>
      <c r="S148" s="581"/>
      <c r="T148" s="615"/>
      <c r="U148" s="81"/>
      <c r="V148" s="81"/>
      <c r="W148" s="82"/>
      <c r="X148" s="85"/>
      <c r="Y148" s="85"/>
      <c r="Z148" s="617"/>
      <c r="AA148" s="81"/>
      <c r="AB148" s="82"/>
      <c r="AC148" s="82"/>
      <c r="AD148" s="85"/>
      <c r="AE148" s="87"/>
      <c r="AF148" s="88"/>
      <c r="AG148" s="620"/>
      <c r="AH148" s="93" t="s">
        <v>374</v>
      </c>
    </row>
    <row r="149" spans="1:34" s="58" customFormat="1" ht="15" customHeight="1" x14ac:dyDescent="0.2">
      <c r="A149" s="451" t="s">
        <v>375</v>
      </c>
      <c r="B149" s="451"/>
      <c r="C149" s="451"/>
      <c r="D149" s="452"/>
      <c r="E149" s="452"/>
      <c r="F149" s="38">
        <f t="shared" si="11"/>
        <v>0</v>
      </c>
      <c r="G149" s="252">
        <f>G$20+G$21</f>
        <v>0</v>
      </c>
      <c r="H149" s="76"/>
      <c r="I149" s="99"/>
      <c r="J149" s="212"/>
      <c r="K149" s="212"/>
      <c r="L149" s="212"/>
      <c r="M149" s="212"/>
      <c r="N149" s="212"/>
      <c r="O149" s="212"/>
      <c r="P149" s="212"/>
      <c r="R149" s="199">
        <v>751108</v>
      </c>
      <c r="S149" s="200">
        <v>751108</v>
      </c>
      <c r="T149" s="615"/>
      <c r="U149" s="81"/>
      <c r="V149" s="81"/>
      <c r="W149" s="82"/>
      <c r="X149" s="85"/>
      <c r="Y149" s="85"/>
      <c r="Z149" s="617"/>
      <c r="AA149" s="81"/>
      <c r="AB149" s="82"/>
      <c r="AC149" s="82"/>
      <c r="AD149" s="85"/>
      <c r="AE149" s="87"/>
      <c r="AF149" s="88"/>
      <c r="AG149" s="620"/>
      <c r="AH149" s="93" t="s">
        <v>376</v>
      </c>
    </row>
    <row r="150" spans="1:34" s="58" customFormat="1" ht="15" customHeight="1" x14ac:dyDescent="0.2">
      <c r="A150" s="443" t="s">
        <v>377</v>
      </c>
      <c r="B150" s="443"/>
      <c r="C150" s="443"/>
      <c r="D150" s="452"/>
      <c r="E150" s="452"/>
      <c r="F150" s="38">
        <f t="shared" si="11"/>
        <v>0</v>
      </c>
      <c r="G150" s="112">
        <v>0</v>
      </c>
      <c r="H150" s="76"/>
      <c r="I150" s="99"/>
      <c r="J150" s="212"/>
      <c r="K150" s="212"/>
      <c r="L150" s="212"/>
      <c r="M150" s="212"/>
      <c r="N150" s="212"/>
      <c r="O150" s="212"/>
      <c r="P150" s="212"/>
      <c r="R150" s="580" t="s">
        <v>306</v>
      </c>
      <c r="S150" s="581"/>
      <c r="T150" s="615"/>
      <c r="U150" s="580" t="s">
        <v>306</v>
      </c>
      <c r="V150" s="599"/>
      <c r="W150" s="599"/>
      <c r="X150" s="599"/>
      <c r="Y150" s="581"/>
      <c r="Z150" s="617"/>
      <c r="AA150" s="580" t="s">
        <v>306</v>
      </c>
      <c r="AB150" s="599"/>
      <c r="AC150" s="599"/>
      <c r="AD150" s="599"/>
      <c r="AE150" s="599"/>
      <c r="AF150" s="599"/>
      <c r="AG150" s="620"/>
      <c r="AH150" s="93" t="s">
        <v>307</v>
      </c>
    </row>
    <row r="151" spans="1:34" s="58" customFormat="1" ht="15" customHeight="1" x14ac:dyDescent="0.2">
      <c r="A151" s="509" t="s">
        <v>378</v>
      </c>
      <c r="B151" s="509"/>
      <c r="C151" s="509"/>
      <c r="D151" s="452"/>
      <c r="E151" s="452"/>
      <c r="F151" s="38">
        <f t="shared" si="11"/>
        <v>0</v>
      </c>
      <c r="G151" s="112">
        <v>0</v>
      </c>
      <c r="H151" s="76"/>
      <c r="I151" s="99"/>
      <c r="J151" s="212"/>
      <c r="K151" s="212"/>
      <c r="L151" s="212"/>
      <c r="M151" s="212"/>
      <c r="N151" s="212"/>
      <c r="O151" s="212"/>
      <c r="P151" s="212"/>
      <c r="R151" s="580" t="s">
        <v>298</v>
      </c>
      <c r="S151" s="581"/>
      <c r="T151" s="615"/>
      <c r="U151" s="81"/>
      <c r="V151" s="81"/>
      <c r="W151" s="82"/>
      <c r="X151" s="85"/>
      <c r="Y151" s="85"/>
      <c r="Z151" s="617"/>
      <c r="AA151" s="81"/>
      <c r="AB151" s="82"/>
      <c r="AC151" s="82"/>
      <c r="AD151" s="85"/>
      <c r="AE151" s="87"/>
      <c r="AF151" s="88"/>
      <c r="AG151" s="620"/>
      <c r="AH151" s="93"/>
    </row>
    <row r="152" spans="1:34" s="58" customFormat="1" ht="15" customHeight="1" x14ac:dyDescent="0.2">
      <c r="A152" s="509" t="s">
        <v>378</v>
      </c>
      <c r="B152" s="509"/>
      <c r="C152" s="509"/>
      <c r="D152" s="452"/>
      <c r="E152" s="452"/>
      <c r="F152" s="38">
        <f t="shared" si="11"/>
        <v>0</v>
      </c>
      <c r="G152" s="112">
        <v>0</v>
      </c>
      <c r="H152" s="76"/>
      <c r="I152" s="99"/>
      <c r="J152" s="212"/>
      <c r="K152" s="212"/>
      <c r="L152" s="212"/>
      <c r="M152" s="212"/>
      <c r="N152" s="212"/>
      <c r="O152" s="212"/>
      <c r="P152" s="212"/>
      <c r="R152" s="580" t="s">
        <v>298</v>
      </c>
      <c r="S152" s="581"/>
      <c r="T152" s="615"/>
      <c r="U152" s="81"/>
      <c r="V152" s="81"/>
      <c r="W152" s="82"/>
      <c r="X152" s="85"/>
      <c r="Y152" s="85"/>
      <c r="Z152" s="617"/>
      <c r="AA152" s="81"/>
      <c r="AB152" s="82"/>
      <c r="AC152" s="82"/>
      <c r="AD152" s="85"/>
      <c r="AE152" s="87"/>
      <c r="AF152" s="88"/>
      <c r="AG152" s="620"/>
      <c r="AH152" s="93"/>
    </row>
    <row r="153" spans="1:34" s="58" customFormat="1" ht="15" customHeight="1" x14ac:dyDescent="0.2">
      <c r="A153" s="509" t="s">
        <v>378</v>
      </c>
      <c r="B153" s="509"/>
      <c r="C153" s="509"/>
      <c r="D153" s="452"/>
      <c r="E153" s="452"/>
      <c r="F153" s="38">
        <f t="shared" si="11"/>
        <v>0</v>
      </c>
      <c r="G153" s="112">
        <v>0</v>
      </c>
      <c r="H153" s="76"/>
      <c r="I153" s="99"/>
      <c r="J153" s="212"/>
      <c r="K153" s="212"/>
      <c r="L153" s="212"/>
      <c r="M153" s="212"/>
      <c r="N153" s="212"/>
      <c r="O153" s="212"/>
      <c r="P153" s="212"/>
      <c r="R153" s="580" t="s">
        <v>298</v>
      </c>
      <c r="S153" s="581"/>
      <c r="T153" s="615"/>
      <c r="U153" s="81"/>
      <c r="V153" s="81"/>
      <c r="W153" s="82"/>
      <c r="X153" s="85"/>
      <c r="Y153" s="85"/>
      <c r="Z153" s="617"/>
      <c r="AA153" s="81"/>
      <c r="AB153" s="82"/>
      <c r="AC153" s="82"/>
      <c r="AD153" s="85"/>
      <c r="AE153" s="87"/>
      <c r="AF153" s="88"/>
      <c r="AG153" s="620"/>
      <c r="AH153" s="93"/>
    </row>
    <row r="154" spans="1:34" s="58" customFormat="1" ht="15" customHeight="1" x14ac:dyDescent="0.2">
      <c r="A154" s="509" t="s">
        <v>378</v>
      </c>
      <c r="B154" s="509"/>
      <c r="C154" s="509"/>
      <c r="D154" s="452"/>
      <c r="E154" s="452"/>
      <c r="F154" s="38">
        <f t="shared" si="11"/>
        <v>0</v>
      </c>
      <c r="G154" s="112">
        <v>0</v>
      </c>
      <c r="H154" s="76"/>
      <c r="I154" s="99"/>
      <c r="J154" s="212"/>
      <c r="K154" s="212"/>
      <c r="L154" s="212"/>
      <c r="M154" s="212"/>
      <c r="N154" s="212"/>
      <c r="O154" s="212"/>
      <c r="P154" s="212"/>
      <c r="R154" s="580" t="s">
        <v>298</v>
      </c>
      <c r="S154" s="581"/>
      <c r="T154" s="615"/>
      <c r="U154" s="81"/>
      <c r="V154" s="81"/>
      <c r="W154" s="82"/>
      <c r="X154" s="85"/>
      <c r="Y154" s="85"/>
      <c r="Z154" s="617"/>
      <c r="AA154" s="81"/>
      <c r="AB154" s="82"/>
      <c r="AC154" s="82"/>
      <c r="AD154" s="85"/>
      <c r="AE154" s="87"/>
      <c r="AF154" s="88"/>
      <c r="AG154" s="620"/>
      <c r="AH154" s="93"/>
    </row>
    <row r="155" spans="1:34" s="58" customFormat="1" ht="15" customHeight="1" x14ac:dyDescent="0.2">
      <c r="A155" s="509" t="s">
        <v>378</v>
      </c>
      <c r="B155" s="509"/>
      <c r="C155" s="509"/>
      <c r="D155" s="452"/>
      <c r="E155" s="452"/>
      <c r="F155" s="38">
        <f t="shared" si="11"/>
        <v>0</v>
      </c>
      <c r="G155" s="112">
        <v>0</v>
      </c>
      <c r="H155" s="76"/>
      <c r="I155" s="99"/>
      <c r="J155" s="212"/>
      <c r="K155" s="212"/>
      <c r="L155" s="212"/>
      <c r="M155" s="212"/>
      <c r="N155" s="212"/>
      <c r="O155" s="212"/>
      <c r="P155" s="212"/>
      <c r="R155" s="580" t="s">
        <v>298</v>
      </c>
      <c r="S155" s="581"/>
      <c r="T155" s="615"/>
      <c r="U155" s="81"/>
      <c r="V155" s="81"/>
      <c r="W155" s="82"/>
      <c r="X155" s="85"/>
      <c r="Y155" s="85"/>
      <c r="Z155" s="617"/>
      <c r="AA155" s="81"/>
      <c r="AB155" s="82"/>
      <c r="AC155" s="82"/>
      <c r="AD155" s="85"/>
      <c r="AE155" s="87"/>
      <c r="AF155" s="88"/>
      <c r="AG155" s="620"/>
      <c r="AH155" s="93"/>
    </row>
    <row r="156" spans="1:34" s="58" customFormat="1" ht="15" customHeight="1" x14ac:dyDescent="0.2">
      <c r="A156" s="509" t="s">
        <v>378</v>
      </c>
      <c r="B156" s="509"/>
      <c r="C156" s="509"/>
      <c r="D156" s="452"/>
      <c r="E156" s="452"/>
      <c r="F156" s="38">
        <f t="shared" si="11"/>
        <v>0</v>
      </c>
      <c r="G156" s="112">
        <v>0</v>
      </c>
      <c r="H156" s="76"/>
      <c r="I156" s="99"/>
      <c r="J156" s="212"/>
      <c r="K156" s="212"/>
      <c r="L156" s="212"/>
      <c r="M156" s="212"/>
      <c r="N156" s="212"/>
      <c r="O156" s="212"/>
      <c r="P156" s="212"/>
      <c r="R156" s="580" t="s">
        <v>298</v>
      </c>
      <c r="S156" s="581"/>
      <c r="T156" s="615"/>
      <c r="U156" s="81"/>
      <c r="V156" s="81"/>
      <c r="W156" s="82"/>
      <c r="X156" s="85"/>
      <c r="Y156" s="85"/>
      <c r="Z156" s="617"/>
      <c r="AA156" s="81"/>
      <c r="AB156" s="82"/>
      <c r="AC156" s="82"/>
      <c r="AD156" s="85"/>
      <c r="AE156" s="87"/>
      <c r="AF156" s="88"/>
      <c r="AG156" s="620"/>
      <c r="AH156" s="93"/>
    </row>
    <row r="157" spans="1:34" s="58" customFormat="1" ht="15" customHeight="1" x14ac:dyDescent="0.2">
      <c r="A157" s="509" t="s">
        <v>378</v>
      </c>
      <c r="B157" s="509"/>
      <c r="C157" s="509"/>
      <c r="D157" s="452"/>
      <c r="E157" s="452"/>
      <c r="F157" s="38">
        <f t="shared" si="11"/>
        <v>0</v>
      </c>
      <c r="G157" s="112">
        <v>0</v>
      </c>
      <c r="H157" s="76"/>
      <c r="I157" s="99"/>
      <c r="J157" s="212"/>
      <c r="K157" s="212"/>
      <c r="L157" s="212"/>
      <c r="M157" s="212"/>
      <c r="N157" s="212"/>
      <c r="O157" s="212"/>
      <c r="P157" s="212"/>
      <c r="R157" s="580" t="s">
        <v>298</v>
      </c>
      <c r="S157" s="581"/>
      <c r="T157" s="615"/>
      <c r="U157" s="81"/>
      <c r="V157" s="81"/>
      <c r="W157" s="82"/>
      <c r="X157" s="85"/>
      <c r="Y157" s="85"/>
      <c r="Z157" s="617"/>
      <c r="AA157" s="81"/>
      <c r="AB157" s="82"/>
      <c r="AC157" s="82"/>
      <c r="AD157" s="85"/>
      <c r="AE157" s="87"/>
      <c r="AF157" s="88"/>
      <c r="AG157" s="620"/>
      <c r="AH157" s="93"/>
    </row>
    <row r="158" spans="1:34" s="58" customFormat="1" ht="15" customHeight="1" x14ac:dyDescent="0.2">
      <c r="A158" s="509" t="s">
        <v>378</v>
      </c>
      <c r="B158" s="509"/>
      <c r="C158" s="509"/>
      <c r="D158" s="452"/>
      <c r="E158" s="452"/>
      <c r="F158" s="38">
        <f t="shared" si="11"/>
        <v>0</v>
      </c>
      <c r="G158" s="112">
        <v>0</v>
      </c>
      <c r="H158" s="76"/>
      <c r="I158" s="99"/>
      <c r="J158" s="212"/>
      <c r="K158" s="212"/>
      <c r="L158" s="212"/>
      <c r="M158" s="212"/>
      <c r="N158" s="212"/>
      <c r="O158" s="212"/>
      <c r="P158" s="212"/>
      <c r="R158" s="580" t="s">
        <v>298</v>
      </c>
      <c r="S158" s="581"/>
      <c r="T158" s="615"/>
      <c r="U158" s="81"/>
      <c r="V158" s="81"/>
      <c r="W158" s="82"/>
      <c r="X158" s="85"/>
      <c r="Y158" s="85"/>
      <c r="Z158" s="617"/>
      <c r="AA158" s="81"/>
      <c r="AB158" s="82"/>
      <c r="AC158" s="82"/>
      <c r="AD158" s="85"/>
      <c r="AE158" s="114"/>
      <c r="AF158" s="115"/>
      <c r="AG158" s="620"/>
      <c r="AH158" s="93"/>
    </row>
    <row r="159" spans="1:34" s="58" customFormat="1" ht="15" customHeight="1" x14ac:dyDescent="0.2">
      <c r="A159" s="509" t="s">
        <v>378</v>
      </c>
      <c r="B159" s="509"/>
      <c r="C159" s="509"/>
      <c r="D159" s="452"/>
      <c r="E159" s="452"/>
      <c r="F159" s="38">
        <f t="shared" si="11"/>
        <v>0</v>
      </c>
      <c r="G159" s="112">
        <v>0</v>
      </c>
      <c r="H159" s="76"/>
      <c r="I159" s="99"/>
      <c r="J159" s="212"/>
      <c r="K159" s="212"/>
      <c r="L159" s="212"/>
      <c r="M159" s="212"/>
      <c r="N159" s="212"/>
      <c r="O159" s="212"/>
      <c r="P159" s="212"/>
      <c r="R159" s="580" t="s">
        <v>298</v>
      </c>
      <c r="S159" s="581"/>
      <c r="T159" s="615"/>
      <c r="U159" s="81"/>
      <c r="V159" s="81"/>
      <c r="W159" s="82"/>
      <c r="X159" s="85"/>
      <c r="Y159" s="85"/>
      <c r="Z159" s="617"/>
      <c r="AA159" s="81"/>
      <c r="AB159" s="82"/>
      <c r="AC159" s="82"/>
      <c r="AD159" s="85"/>
      <c r="AE159" s="87"/>
      <c r="AF159" s="88"/>
      <c r="AG159" s="620"/>
      <c r="AH159" s="93"/>
    </row>
    <row r="160" spans="1:34" s="58" customFormat="1" ht="15" customHeight="1" x14ac:dyDescent="0.2">
      <c r="A160" s="510" t="s">
        <v>379</v>
      </c>
      <c r="B160" s="510"/>
      <c r="C160" s="510"/>
      <c r="D160" s="493"/>
      <c r="E160" s="493"/>
      <c r="F160" s="116">
        <f>SUM(F131:F159)</f>
        <v>0</v>
      </c>
      <c r="G160" s="229"/>
      <c r="H160" s="230"/>
      <c r="I160" s="230"/>
      <c r="J160" s="569"/>
      <c r="K160" s="570"/>
      <c r="L160" s="570"/>
      <c r="M160" s="570"/>
      <c r="N160" s="570"/>
      <c r="O160" s="570"/>
      <c r="P160" s="571"/>
      <c r="R160" s="178"/>
      <c r="S160" s="179"/>
      <c r="T160" s="615"/>
      <c r="U160" s="109"/>
      <c r="V160" s="109"/>
      <c r="W160" s="109"/>
      <c r="X160" s="109"/>
      <c r="Y160" s="109"/>
      <c r="Z160" s="617"/>
      <c r="AA160" s="109"/>
      <c r="AB160" s="109"/>
      <c r="AC160" s="109"/>
      <c r="AD160" s="109"/>
      <c r="AE160" s="109"/>
      <c r="AF160" s="109"/>
      <c r="AG160" s="620"/>
      <c r="AH160" s="117"/>
    </row>
    <row r="161" spans="1:34" s="4" customFormat="1" ht="15" customHeight="1" x14ac:dyDescent="0.15">
      <c r="E161" s="175"/>
      <c r="F161" s="175"/>
      <c r="G161" s="175"/>
      <c r="H161" s="175"/>
      <c r="I161" s="175"/>
      <c r="J161" s="175"/>
      <c r="K161" s="175"/>
      <c r="L161" s="175"/>
      <c r="M161" s="175"/>
      <c r="N161" s="175"/>
      <c r="O161" s="175"/>
      <c r="P161" s="175"/>
      <c r="R161" s="192"/>
      <c r="S161" s="193"/>
      <c r="T161" s="615"/>
      <c r="U161" s="11"/>
      <c r="V161" s="11"/>
      <c r="W161" s="11"/>
      <c r="X161" s="11"/>
      <c r="Y161" s="11"/>
      <c r="Z161" s="617"/>
      <c r="AA161" s="11"/>
      <c r="AB161" s="11"/>
      <c r="AC161" s="11"/>
      <c r="AD161" s="11"/>
      <c r="AE161" s="11"/>
      <c r="AF161" s="11"/>
      <c r="AG161" s="620"/>
      <c r="AH161" s="22"/>
    </row>
    <row r="162" spans="1:34" s="14" customFormat="1" ht="15" customHeight="1" x14ac:dyDescent="0.2">
      <c r="A162" s="511" t="s">
        <v>380</v>
      </c>
      <c r="B162" s="511"/>
      <c r="C162" s="511"/>
      <c r="D162" s="512" t="s">
        <v>381</v>
      </c>
      <c r="E162" s="512"/>
      <c r="F162" s="44">
        <f>G162*H162</f>
        <v>0</v>
      </c>
      <c r="G162" s="150">
        <v>0</v>
      </c>
      <c r="H162" s="42"/>
      <c r="I162" s="513"/>
      <c r="J162" s="513"/>
      <c r="K162" s="513"/>
      <c r="L162" s="513"/>
      <c r="M162" s="513"/>
      <c r="N162" s="513"/>
      <c r="O162" s="513"/>
      <c r="P162" s="513"/>
      <c r="R162" s="582" t="s">
        <v>298</v>
      </c>
      <c r="S162" s="583"/>
      <c r="T162" s="615"/>
      <c r="U162" s="43"/>
      <c r="V162" s="43"/>
      <c r="W162" s="44"/>
      <c r="X162" s="45"/>
      <c r="Y162" s="45"/>
      <c r="Z162" s="617"/>
      <c r="AA162" s="43"/>
      <c r="AB162" s="44"/>
      <c r="AC162" s="44"/>
      <c r="AD162" s="45"/>
      <c r="AE162" s="46"/>
      <c r="AF162" s="47"/>
      <c r="AG162" s="620"/>
      <c r="AH162" s="48"/>
    </row>
    <row r="163" spans="1:34" s="14" customFormat="1" ht="15" customHeight="1" thickBot="1" x14ac:dyDescent="0.25">
      <c r="A163" s="511" t="s">
        <v>382</v>
      </c>
      <c r="B163" s="511"/>
      <c r="C163" s="511"/>
      <c r="D163" s="512" t="s">
        <v>381</v>
      </c>
      <c r="E163" s="512"/>
      <c r="F163" s="44">
        <v>0</v>
      </c>
      <c r="G163" s="514"/>
      <c r="H163" s="514"/>
      <c r="I163" s="514"/>
      <c r="J163" s="514"/>
      <c r="K163" s="514"/>
      <c r="L163" s="514"/>
      <c r="M163" s="514"/>
      <c r="N163" s="514"/>
      <c r="O163" s="514"/>
      <c r="P163" s="514"/>
      <c r="R163" s="231"/>
      <c r="S163" s="232"/>
      <c r="T163" s="615"/>
      <c r="U163" s="118"/>
      <c r="V163" s="118"/>
      <c r="W163" s="118"/>
      <c r="X163" s="118"/>
      <c r="Y163" s="118"/>
      <c r="Z163" s="617"/>
      <c r="AA163" s="118"/>
      <c r="AB163" s="118"/>
      <c r="AC163" s="118"/>
      <c r="AD163" s="118"/>
      <c r="AE163" s="118"/>
      <c r="AF163" s="118"/>
      <c r="AG163" s="620"/>
      <c r="AH163" s="119"/>
    </row>
    <row r="164" spans="1:34" ht="15.75" customHeight="1" thickBot="1" x14ac:dyDescent="0.25">
      <c r="E164" s="233"/>
      <c r="F164" s="233"/>
      <c r="G164" s="233"/>
      <c r="H164" s="233"/>
      <c r="I164" s="233"/>
      <c r="J164" s="233"/>
      <c r="K164" s="233"/>
      <c r="L164" s="233"/>
      <c r="M164" s="233"/>
      <c r="N164" s="233"/>
      <c r="O164" s="233"/>
      <c r="P164" s="233"/>
      <c r="R164" s="234"/>
      <c r="S164" s="235"/>
      <c r="T164" s="616"/>
      <c r="U164" s="120">
        <f>SUM(U68:U163)</f>
        <v>0</v>
      </c>
      <c r="V164" s="121">
        <f>SUM(V68:V163)</f>
        <v>0</v>
      </c>
      <c r="W164" s="122">
        <f>SUM(W68:W163)</f>
        <v>0</v>
      </c>
      <c r="X164" s="122">
        <f>SUM(X68:X163)</f>
        <v>0</v>
      </c>
      <c r="Y164" s="123">
        <f>SUM(Y68:Y163)</f>
        <v>0</v>
      </c>
      <c r="Z164" s="618"/>
      <c r="AA164" s="124">
        <f t="shared" ref="AA164:AF164" si="15">SUM(AA68:AA163)</f>
        <v>0</v>
      </c>
      <c r="AB164" s="124">
        <f t="shared" si="15"/>
        <v>0</v>
      </c>
      <c r="AC164" s="124">
        <f t="shared" si="15"/>
        <v>0</v>
      </c>
      <c r="AD164" s="125">
        <f t="shared" si="15"/>
        <v>0</v>
      </c>
      <c r="AE164" s="125">
        <f t="shared" si="15"/>
        <v>0</v>
      </c>
      <c r="AF164" s="125">
        <f t="shared" si="15"/>
        <v>0</v>
      </c>
      <c r="AG164" s="621"/>
      <c r="AH164" s="126"/>
    </row>
    <row r="165" spans="1:34" ht="15.75" customHeight="1" thickBot="1" x14ac:dyDescent="0.25">
      <c r="E165" s="233"/>
      <c r="F165" s="233"/>
      <c r="G165" s="233"/>
      <c r="H165" s="233"/>
      <c r="I165" s="233"/>
      <c r="J165" s="236"/>
      <c r="K165" s="236"/>
      <c r="L165" s="236"/>
      <c r="M165" s="236"/>
      <c r="N165" s="236"/>
      <c r="O165" s="236"/>
      <c r="P165" s="236"/>
      <c r="T165" s="237"/>
      <c r="U165" s="141"/>
      <c r="V165" s="141"/>
      <c r="W165" s="141"/>
      <c r="X165" s="141"/>
      <c r="Y165" s="141"/>
      <c r="Z165" s="142"/>
      <c r="AA165" s="141"/>
      <c r="AB165" s="141"/>
      <c r="AC165" s="141"/>
      <c r="AD165" s="141"/>
      <c r="AE165" s="141"/>
      <c r="AF165" s="141"/>
      <c r="AG165" s="143"/>
    </row>
    <row r="166" spans="1:34" ht="20" thickBot="1" x14ac:dyDescent="0.3">
      <c r="A166" s="503" t="s">
        <v>383</v>
      </c>
      <c r="B166" s="504"/>
      <c r="C166" s="505"/>
      <c r="E166" s="503" t="s">
        <v>384</v>
      </c>
      <c r="F166" s="504"/>
      <c r="G166" s="505"/>
      <c r="I166" s="506" t="s">
        <v>385</v>
      </c>
      <c r="J166" s="507"/>
      <c r="K166" s="508"/>
    </row>
    <row r="167" spans="1:34" s="14" customFormat="1" ht="15" customHeight="1" thickBot="1" x14ac:dyDescent="0.25">
      <c r="A167" s="532" t="s">
        <v>386</v>
      </c>
      <c r="B167" s="533"/>
      <c r="C167" s="253">
        <f>C168+C172</f>
        <v>0</v>
      </c>
      <c r="E167" s="534" t="s">
        <v>387</v>
      </c>
      <c r="F167" s="535"/>
      <c r="G167" s="12">
        <v>0</v>
      </c>
      <c r="I167" s="536" t="s">
        <v>388</v>
      </c>
      <c r="J167" s="537"/>
      <c r="K167" s="265">
        <f>C176-G172</f>
        <v>0</v>
      </c>
      <c r="T167" s="13"/>
      <c r="U167" s="13"/>
      <c r="V167" s="13"/>
      <c r="W167" s="13"/>
      <c r="X167" s="13"/>
      <c r="Y167" s="13"/>
      <c r="Z167" s="13"/>
      <c r="AA167" s="13"/>
      <c r="AB167" s="13"/>
      <c r="AC167" s="13"/>
      <c r="AD167" s="13"/>
      <c r="AE167" s="13"/>
      <c r="AF167" s="13"/>
      <c r="AG167" s="13"/>
      <c r="AH167" s="19"/>
    </row>
    <row r="168" spans="1:34" s="14" customFormat="1" ht="15" customHeight="1" x14ac:dyDescent="0.2">
      <c r="A168" s="498" t="s">
        <v>389</v>
      </c>
      <c r="B168" s="498"/>
      <c r="C168" s="254">
        <f>C169+C170+C171</f>
        <v>0</v>
      </c>
      <c r="E168" s="540" t="s">
        <v>390</v>
      </c>
      <c r="F168" s="541"/>
      <c r="G168" s="15">
        <v>0</v>
      </c>
      <c r="I168" s="560" t="s">
        <v>391</v>
      </c>
      <c r="J168" s="561"/>
      <c r="K168" s="266" t="e">
        <f>K167/(G$20+G$21)</f>
        <v>#DIV/0!</v>
      </c>
      <c r="T168" s="13"/>
      <c r="U168" s="13"/>
      <c r="V168" s="13"/>
      <c r="W168" s="13"/>
      <c r="X168" s="13"/>
      <c r="Y168" s="13"/>
      <c r="Z168" s="13"/>
      <c r="AA168" s="13"/>
      <c r="AB168" s="13"/>
      <c r="AC168" s="13"/>
      <c r="AD168" s="13"/>
      <c r="AE168" s="13"/>
      <c r="AF168" s="13"/>
      <c r="AG168" s="13"/>
      <c r="AH168" s="19"/>
    </row>
    <row r="169" spans="1:34" s="14" customFormat="1" ht="15" customHeight="1" x14ac:dyDescent="0.2">
      <c r="A169" s="538" t="s">
        <v>392</v>
      </c>
      <c r="B169" s="539"/>
      <c r="C169" s="255">
        <f>F69</f>
        <v>0</v>
      </c>
      <c r="E169" s="540" t="s">
        <v>393</v>
      </c>
      <c r="F169" s="541"/>
      <c r="G169" s="127">
        <v>0</v>
      </c>
      <c r="I169" s="562" t="s">
        <v>394</v>
      </c>
      <c r="J169" s="563"/>
      <c r="K169" s="139"/>
      <c r="T169" s="13"/>
      <c r="U169" s="13"/>
      <c r="V169" s="13"/>
      <c r="W169" s="13"/>
      <c r="X169" s="13"/>
      <c r="Y169" s="13"/>
      <c r="Z169" s="13"/>
      <c r="AA169" s="13"/>
      <c r="AB169" s="13"/>
      <c r="AC169" s="13"/>
      <c r="AD169" s="13"/>
      <c r="AE169" s="13"/>
      <c r="AF169" s="13"/>
      <c r="AG169" s="13"/>
      <c r="AH169" s="19"/>
    </row>
    <row r="170" spans="1:34" s="14" customFormat="1" ht="15" customHeight="1" thickBot="1" x14ac:dyDescent="0.25">
      <c r="A170" s="538" t="s">
        <v>395</v>
      </c>
      <c r="B170" s="539"/>
      <c r="C170" s="256">
        <f>F91</f>
        <v>0</v>
      </c>
      <c r="E170" s="540" t="s">
        <v>396</v>
      </c>
      <c r="F170" s="541"/>
      <c r="G170" s="127">
        <v>0</v>
      </c>
      <c r="I170" s="542" t="s">
        <v>397</v>
      </c>
      <c r="J170" s="543"/>
      <c r="K170" s="267" t="e">
        <f>K168-K169</f>
        <v>#DIV/0!</v>
      </c>
      <c r="T170" s="13"/>
      <c r="U170" s="13"/>
      <c r="V170" s="13"/>
      <c r="W170" s="13"/>
      <c r="X170" s="13"/>
      <c r="Y170" s="13"/>
      <c r="Z170" s="13"/>
      <c r="AA170" s="13"/>
      <c r="AB170" s="13"/>
      <c r="AC170" s="13"/>
      <c r="AD170" s="13"/>
      <c r="AE170" s="13"/>
      <c r="AF170" s="13"/>
      <c r="AG170" s="13"/>
      <c r="AH170" s="19"/>
    </row>
    <row r="171" spans="1:34" s="14" customFormat="1" ht="15" customHeight="1" thickBot="1" x14ac:dyDescent="0.25">
      <c r="A171" s="538" t="s">
        <v>398</v>
      </c>
      <c r="B171" s="539"/>
      <c r="C171" s="257">
        <f>F106</f>
        <v>0</v>
      </c>
      <c r="E171" s="567" t="s">
        <v>399</v>
      </c>
      <c r="F171" s="568"/>
      <c r="G171" s="263">
        <f>G169+G170</f>
        <v>0</v>
      </c>
      <c r="I171" s="532" t="s">
        <v>400</v>
      </c>
      <c r="J171" s="533"/>
      <c r="K171" s="16">
        <v>0</v>
      </c>
      <c r="T171" s="13"/>
      <c r="U171" s="13"/>
      <c r="V171" s="13"/>
      <c r="W171" s="13"/>
      <c r="X171" s="13"/>
      <c r="Y171" s="13"/>
      <c r="Z171" s="13"/>
      <c r="AA171" s="13"/>
      <c r="AB171" s="13"/>
      <c r="AC171" s="13"/>
      <c r="AD171" s="13"/>
      <c r="AE171" s="13"/>
      <c r="AF171" s="13"/>
      <c r="AG171" s="13"/>
      <c r="AH171" s="19"/>
    </row>
    <row r="172" spans="1:34" s="14" customFormat="1" ht="15" customHeight="1" thickBot="1" x14ac:dyDescent="0.25">
      <c r="A172" s="497" t="s">
        <v>401</v>
      </c>
      <c r="B172" s="498"/>
      <c r="C172" s="258">
        <f>F123</f>
        <v>0</v>
      </c>
      <c r="E172" s="544" t="s">
        <v>402</v>
      </c>
      <c r="F172" s="545"/>
      <c r="G172" s="27">
        <f>G167+G168+G171</f>
        <v>0</v>
      </c>
      <c r="I172" s="499" t="s">
        <v>403</v>
      </c>
      <c r="J172" s="500"/>
      <c r="K172" s="17">
        <v>0</v>
      </c>
      <c r="T172" s="13"/>
      <c r="U172" s="13"/>
      <c r="V172" s="13"/>
      <c r="W172" s="13"/>
      <c r="X172" s="13"/>
      <c r="Y172" s="13"/>
      <c r="Z172" s="13"/>
      <c r="AA172" s="13"/>
      <c r="AB172" s="13"/>
      <c r="AC172" s="13"/>
      <c r="AD172" s="13"/>
      <c r="AE172" s="13"/>
      <c r="AF172" s="13"/>
      <c r="AG172" s="13"/>
      <c r="AH172" s="19"/>
    </row>
    <row r="173" spans="1:34" s="14" customFormat="1" ht="15" customHeight="1" thickBot="1" x14ac:dyDescent="0.25">
      <c r="A173" s="501" t="s">
        <v>404</v>
      </c>
      <c r="B173" s="502"/>
      <c r="C173" s="259">
        <f>F160</f>
        <v>0</v>
      </c>
      <c r="I173" s="574" t="s">
        <v>405</v>
      </c>
      <c r="J173" s="575"/>
      <c r="K173" s="576"/>
      <c r="T173" s="13"/>
      <c r="U173" s="13"/>
      <c r="V173" s="13"/>
      <c r="W173" s="13"/>
      <c r="X173" s="13"/>
      <c r="Y173" s="13"/>
      <c r="Z173" s="13"/>
      <c r="AA173" s="13"/>
      <c r="AB173" s="13"/>
      <c r="AC173" s="13"/>
      <c r="AD173" s="13"/>
      <c r="AE173" s="13"/>
      <c r="AF173" s="13"/>
      <c r="AG173" s="13"/>
      <c r="AH173" s="19"/>
    </row>
    <row r="174" spans="1:34" s="14" customFormat="1" ht="15" customHeight="1" x14ac:dyDescent="0.2">
      <c r="A174" s="546" t="s">
        <v>406</v>
      </c>
      <c r="B174" s="547"/>
      <c r="C174" s="260">
        <f>F162</f>
        <v>0</v>
      </c>
      <c r="E174" s="558" t="s">
        <v>407</v>
      </c>
      <c r="F174" s="558"/>
      <c r="G174" s="264">
        <f>D126</f>
        <v>0</v>
      </c>
      <c r="I174" s="548" t="s">
        <v>408</v>
      </c>
      <c r="J174" s="549"/>
      <c r="T174" s="13"/>
      <c r="U174" s="13"/>
      <c r="V174" s="13"/>
      <c r="W174" s="13"/>
      <c r="X174" s="13"/>
      <c r="Y174" s="13"/>
      <c r="Z174" s="13"/>
      <c r="AA174" s="13"/>
      <c r="AB174" s="13"/>
      <c r="AC174" s="13"/>
      <c r="AD174" s="13"/>
      <c r="AE174" s="13"/>
      <c r="AF174" s="13"/>
      <c r="AG174" s="13"/>
      <c r="AH174" s="19"/>
    </row>
    <row r="175" spans="1:34" s="14" customFormat="1" ht="15" customHeight="1" thickBot="1" x14ac:dyDescent="0.25">
      <c r="A175" s="542" t="s">
        <v>409</v>
      </c>
      <c r="B175" s="543"/>
      <c r="C175" s="261">
        <f>F163</f>
        <v>0</v>
      </c>
      <c r="I175" s="554" t="s">
        <v>410</v>
      </c>
      <c r="J175" s="555"/>
      <c r="T175" s="13"/>
      <c r="U175" s="13"/>
      <c r="V175" s="13"/>
      <c r="W175" s="13"/>
      <c r="X175" s="13"/>
      <c r="Y175" s="13"/>
      <c r="Z175" s="13"/>
      <c r="AA175" s="13"/>
      <c r="AB175" s="13"/>
      <c r="AC175" s="13"/>
      <c r="AD175" s="13"/>
      <c r="AE175" s="13"/>
      <c r="AF175" s="13"/>
      <c r="AG175" s="13"/>
      <c r="AH175" s="19"/>
    </row>
    <row r="176" spans="1:34" s="14" customFormat="1" ht="15" customHeight="1" thickBot="1" x14ac:dyDescent="0.25">
      <c r="A176" s="556" t="s">
        <v>383</v>
      </c>
      <c r="B176" s="557"/>
      <c r="C176" s="262">
        <f>C167+C173+C174+C175</f>
        <v>0</v>
      </c>
      <c r="E176" s="559" t="s">
        <v>411</v>
      </c>
      <c r="F176" s="559"/>
      <c r="G176" s="559"/>
      <c r="I176" s="554" t="s">
        <v>412</v>
      </c>
      <c r="J176" s="555"/>
      <c r="T176" s="13"/>
      <c r="U176" s="13"/>
      <c r="V176" s="13"/>
      <c r="W176" s="13"/>
      <c r="X176" s="13"/>
      <c r="Y176" s="13"/>
      <c r="Z176" s="13"/>
      <c r="AA176" s="13"/>
      <c r="AB176" s="13"/>
      <c r="AC176" s="13"/>
      <c r="AD176" s="13"/>
      <c r="AE176" s="13"/>
      <c r="AF176" s="13"/>
      <c r="AG176" s="13"/>
      <c r="AH176" s="19"/>
    </row>
    <row r="177" spans="1:34" s="14" customFormat="1" ht="15" customHeight="1" x14ac:dyDescent="0.2">
      <c r="E177" s="559"/>
      <c r="F177" s="559"/>
      <c r="G177" s="559"/>
      <c r="I177" s="554" t="s">
        <v>413</v>
      </c>
      <c r="J177" s="555"/>
      <c r="T177" s="13"/>
      <c r="U177" s="13"/>
      <c r="V177" s="13"/>
      <c r="W177" s="13"/>
      <c r="X177" s="13"/>
      <c r="Y177" s="13"/>
      <c r="Z177" s="13"/>
      <c r="AA177" s="13"/>
      <c r="AB177" s="13"/>
      <c r="AC177" s="13"/>
      <c r="AD177" s="13"/>
      <c r="AE177" s="13"/>
      <c r="AF177" s="13"/>
      <c r="AG177" s="13"/>
      <c r="AH177" s="19"/>
    </row>
    <row r="178" spans="1:34" s="14" customFormat="1" ht="15" customHeight="1" x14ac:dyDescent="0.2">
      <c r="E178" s="559"/>
      <c r="F178" s="559"/>
      <c r="G178" s="559"/>
      <c r="I178" s="572" t="s">
        <v>414</v>
      </c>
      <c r="J178" s="573"/>
      <c r="T178" s="13"/>
      <c r="U178" s="13"/>
      <c r="V178" s="13"/>
      <c r="W178" s="13"/>
      <c r="X178" s="13"/>
      <c r="Y178" s="13"/>
      <c r="Z178" s="13"/>
      <c r="AA178" s="13"/>
      <c r="AB178" s="13"/>
      <c r="AC178" s="13"/>
      <c r="AD178" s="13"/>
      <c r="AE178" s="13"/>
      <c r="AF178" s="13"/>
      <c r="AG178" s="13"/>
      <c r="AH178" s="19"/>
    </row>
    <row r="179" spans="1:34" s="14" customFormat="1" ht="15" customHeight="1" x14ac:dyDescent="0.2">
      <c r="E179" s="559"/>
      <c r="F179" s="559"/>
      <c r="G179" s="559"/>
      <c r="I179" s="19"/>
      <c r="J179" s="19"/>
      <c r="T179" s="13"/>
      <c r="U179" s="13"/>
      <c r="V179" s="13"/>
      <c r="W179" s="13"/>
      <c r="X179" s="13"/>
      <c r="Y179" s="13"/>
      <c r="Z179" s="13"/>
      <c r="AA179" s="13"/>
      <c r="AB179" s="13"/>
      <c r="AC179" s="13"/>
      <c r="AD179" s="13"/>
      <c r="AE179" s="13"/>
      <c r="AF179" s="13"/>
      <c r="AG179" s="13"/>
      <c r="AH179" s="19"/>
    </row>
    <row r="180" spans="1:34" s="14" customFormat="1" ht="15" customHeight="1" x14ac:dyDescent="0.2">
      <c r="E180" s="559"/>
      <c r="F180" s="559"/>
      <c r="G180" s="559"/>
      <c r="I180" s="19"/>
      <c r="J180" s="19"/>
      <c r="T180" s="13"/>
      <c r="U180" s="13"/>
      <c r="V180" s="13"/>
      <c r="W180" s="13"/>
      <c r="X180" s="13"/>
      <c r="Y180" s="13"/>
      <c r="Z180" s="13"/>
      <c r="AA180" s="13"/>
      <c r="AB180" s="13"/>
      <c r="AC180" s="13"/>
      <c r="AD180" s="13"/>
      <c r="AE180" s="13"/>
      <c r="AF180" s="13"/>
      <c r="AG180" s="13"/>
      <c r="AH180" s="19"/>
    </row>
    <row r="181" spans="1:34" s="14" customFormat="1" ht="15" customHeight="1" x14ac:dyDescent="0.2">
      <c r="E181" s="559"/>
      <c r="F181" s="559"/>
      <c r="G181" s="559"/>
      <c r="I181" s="19"/>
      <c r="J181" s="19"/>
      <c r="T181" s="13"/>
      <c r="U181" s="13"/>
      <c r="V181" s="13"/>
      <c r="W181" s="13"/>
      <c r="X181" s="13"/>
      <c r="Y181" s="13"/>
      <c r="Z181" s="13"/>
      <c r="AA181" s="13"/>
      <c r="AB181" s="13"/>
      <c r="AC181" s="13"/>
      <c r="AD181" s="13"/>
      <c r="AE181" s="13"/>
      <c r="AF181" s="13"/>
      <c r="AG181" s="13"/>
      <c r="AH181" s="19"/>
    </row>
    <row r="182" spans="1:34" s="14" customFormat="1" ht="15" customHeight="1" x14ac:dyDescent="0.2">
      <c r="E182" s="559"/>
      <c r="F182" s="559"/>
      <c r="G182" s="559"/>
      <c r="I182" s="19"/>
      <c r="J182" s="19"/>
      <c r="T182" s="13"/>
      <c r="U182" s="13"/>
      <c r="V182" s="13"/>
      <c r="W182" s="13"/>
      <c r="X182" s="13"/>
      <c r="Y182" s="13"/>
      <c r="Z182" s="13"/>
      <c r="AA182" s="13"/>
      <c r="AB182" s="13"/>
      <c r="AC182" s="13"/>
      <c r="AD182" s="13"/>
      <c r="AE182" s="13"/>
      <c r="AF182" s="13"/>
      <c r="AG182" s="13"/>
      <c r="AH182" s="19"/>
    </row>
    <row r="183" spans="1:34" s="14" customFormat="1" ht="15" customHeight="1" x14ac:dyDescent="0.2">
      <c r="E183" s="559"/>
      <c r="F183" s="559"/>
      <c r="G183" s="559"/>
      <c r="I183" s="19"/>
      <c r="J183" s="19"/>
      <c r="T183" s="13"/>
      <c r="U183" s="13"/>
      <c r="V183" s="13"/>
      <c r="W183" s="13"/>
      <c r="X183" s="13"/>
      <c r="Y183" s="13"/>
      <c r="Z183" s="13"/>
      <c r="AA183" s="13"/>
      <c r="AB183" s="13"/>
      <c r="AC183" s="13"/>
      <c r="AD183" s="13"/>
      <c r="AE183" s="13"/>
      <c r="AF183" s="13"/>
      <c r="AG183" s="13"/>
      <c r="AH183" s="19"/>
    </row>
    <row r="184" spans="1:34" s="14" customFormat="1" ht="15" customHeight="1" x14ac:dyDescent="0.2">
      <c r="E184" s="559"/>
      <c r="F184" s="559"/>
      <c r="G184" s="559"/>
      <c r="I184" s="19"/>
      <c r="J184" s="19"/>
      <c r="T184" s="13"/>
      <c r="U184" s="13"/>
      <c r="V184" s="13"/>
      <c r="W184" s="13"/>
      <c r="X184" s="13"/>
      <c r="Y184" s="13"/>
      <c r="Z184" s="13"/>
      <c r="AA184" s="13"/>
      <c r="AB184" s="13"/>
      <c r="AC184" s="13"/>
      <c r="AD184" s="13"/>
      <c r="AE184" s="13"/>
      <c r="AF184" s="13"/>
      <c r="AG184" s="13"/>
      <c r="AH184" s="19"/>
    </row>
    <row r="185" spans="1:34" s="14" customFormat="1" ht="15" customHeight="1" x14ac:dyDescent="0.2">
      <c r="E185" s="559"/>
      <c r="F185" s="559"/>
      <c r="G185" s="559"/>
      <c r="I185" s="19"/>
      <c r="J185" s="19"/>
      <c r="T185" s="13"/>
      <c r="U185" s="13"/>
      <c r="V185" s="13"/>
      <c r="W185" s="13"/>
      <c r="X185" s="13"/>
      <c r="Y185" s="13"/>
      <c r="Z185" s="13"/>
      <c r="AA185" s="13"/>
      <c r="AB185" s="13"/>
      <c r="AC185" s="13"/>
      <c r="AD185" s="13"/>
      <c r="AE185" s="13"/>
      <c r="AF185" s="13"/>
      <c r="AG185" s="13"/>
      <c r="AH185" s="19"/>
    </row>
    <row r="186" spans="1:34" s="14" customFormat="1" ht="15" customHeight="1" x14ac:dyDescent="0.2">
      <c r="E186" s="238"/>
      <c r="F186" s="238"/>
      <c r="G186" s="238"/>
      <c r="I186" s="19"/>
      <c r="J186" s="19"/>
      <c r="T186" s="13"/>
      <c r="U186" s="13"/>
      <c r="V186" s="13"/>
      <c r="W186" s="13"/>
      <c r="X186" s="13"/>
      <c r="Y186" s="13"/>
      <c r="Z186" s="13"/>
      <c r="AA186" s="13"/>
      <c r="AB186" s="13"/>
      <c r="AC186" s="13"/>
      <c r="AD186" s="13"/>
      <c r="AE186" s="13"/>
      <c r="AF186" s="13"/>
      <c r="AG186" s="13"/>
      <c r="AH186" s="19"/>
    </row>
    <row r="187" spans="1:34" s="14" customFormat="1" ht="16" x14ac:dyDescent="0.2">
      <c r="A187" s="239" t="s">
        <v>415</v>
      </c>
      <c r="E187" s="240"/>
      <c r="F187" s="240"/>
      <c r="G187" s="240"/>
      <c r="T187" s="13"/>
      <c r="U187" s="13"/>
      <c r="V187" s="13"/>
      <c r="W187" s="13"/>
      <c r="X187" s="13"/>
      <c r="Y187" s="13"/>
      <c r="Z187" s="13"/>
      <c r="AA187" s="13"/>
      <c r="AB187" s="13"/>
      <c r="AC187" s="13"/>
      <c r="AD187" s="13"/>
      <c r="AE187" s="13"/>
      <c r="AF187" s="13"/>
      <c r="AG187" s="13"/>
      <c r="AH187" s="19"/>
    </row>
    <row r="188" spans="1:34" ht="15" customHeight="1" x14ac:dyDescent="0.2">
      <c r="A188" s="531"/>
      <c r="B188" s="531"/>
      <c r="C188" s="531"/>
      <c r="D188" s="531"/>
      <c r="E188" s="531"/>
      <c r="F188" s="531"/>
      <c r="G188" s="531"/>
      <c r="H188" s="531"/>
      <c r="I188" s="531"/>
      <c r="J188" s="531"/>
      <c r="K188" s="531"/>
    </row>
    <row r="189" spans="1:34" ht="15" customHeight="1" x14ac:dyDescent="0.2">
      <c r="A189" s="531"/>
      <c r="B189" s="531"/>
      <c r="C189" s="531"/>
      <c r="D189" s="531"/>
      <c r="E189" s="531"/>
      <c r="F189" s="531"/>
      <c r="G189" s="531"/>
      <c r="H189" s="531"/>
      <c r="I189" s="531"/>
      <c r="J189" s="531"/>
      <c r="K189" s="531"/>
    </row>
    <row r="190" spans="1:34" ht="15" customHeight="1" x14ac:dyDescent="0.2">
      <c r="A190" s="531"/>
      <c r="B190" s="531"/>
      <c r="C190" s="531"/>
      <c r="D190" s="531"/>
      <c r="E190" s="531"/>
      <c r="F190" s="531"/>
      <c r="G190" s="531"/>
      <c r="H190" s="531"/>
      <c r="I190" s="531"/>
      <c r="J190" s="531"/>
      <c r="K190" s="531"/>
    </row>
    <row r="191" spans="1:34" ht="15" customHeight="1" x14ac:dyDescent="0.2">
      <c r="A191" s="531"/>
      <c r="B191" s="531"/>
      <c r="C191" s="531"/>
      <c r="D191" s="531"/>
      <c r="E191" s="531"/>
      <c r="F191" s="531"/>
      <c r="G191" s="531"/>
      <c r="H191" s="531"/>
      <c r="I191" s="531"/>
      <c r="J191" s="531"/>
      <c r="K191" s="531"/>
    </row>
    <row r="192" spans="1:34" ht="15" customHeight="1" x14ac:dyDescent="0.2">
      <c r="A192" s="531"/>
      <c r="B192" s="531"/>
      <c r="C192" s="531"/>
      <c r="D192" s="531"/>
      <c r="E192" s="531"/>
      <c r="F192" s="531"/>
      <c r="G192" s="531"/>
      <c r="H192" s="531"/>
      <c r="I192" s="531"/>
      <c r="J192" s="531"/>
      <c r="K192" s="531"/>
    </row>
    <row r="193" spans="1:54" ht="15" customHeight="1" x14ac:dyDescent="0.2">
      <c r="A193" s="531"/>
      <c r="B193" s="531"/>
      <c r="C193" s="531"/>
      <c r="D193" s="531"/>
      <c r="E193" s="531"/>
      <c r="F193" s="531"/>
      <c r="G193" s="531"/>
      <c r="H193" s="531"/>
      <c r="I193" s="531"/>
      <c r="J193" s="531"/>
      <c r="K193" s="531"/>
    </row>
    <row r="194" spans="1:54" ht="15" customHeight="1" x14ac:dyDescent="0.2">
      <c r="A194" s="531"/>
      <c r="B194" s="531"/>
      <c r="C194" s="531"/>
      <c r="D194" s="531"/>
      <c r="E194" s="531"/>
      <c r="F194" s="531"/>
      <c r="G194" s="531"/>
      <c r="H194" s="531"/>
      <c r="I194" s="531"/>
      <c r="J194" s="531"/>
      <c r="K194" s="531"/>
    </row>
    <row r="195" spans="1:54" ht="15" customHeight="1" x14ac:dyDescent="0.2">
      <c r="A195" s="531"/>
      <c r="B195" s="531"/>
      <c r="C195" s="531"/>
      <c r="D195" s="531"/>
      <c r="E195" s="531"/>
      <c r="F195" s="531"/>
      <c r="G195" s="531"/>
      <c r="H195" s="531"/>
      <c r="I195" s="531"/>
      <c r="J195" s="531"/>
      <c r="K195" s="531"/>
    </row>
    <row r="196" spans="1:54" ht="15" customHeight="1" x14ac:dyDescent="0.2">
      <c r="A196" s="531"/>
      <c r="B196" s="531"/>
      <c r="C196" s="531"/>
      <c r="D196" s="531"/>
      <c r="E196" s="531"/>
      <c r="F196" s="531"/>
      <c r="G196" s="531"/>
      <c r="H196" s="531"/>
      <c r="I196" s="531"/>
      <c r="J196" s="531"/>
      <c r="K196" s="531"/>
    </row>
    <row r="197" spans="1:54" ht="15" customHeight="1" x14ac:dyDescent="0.2">
      <c r="A197" s="531"/>
      <c r="B197" s="531"/>
      <c r="C197" s="531"/>
      <c r="D197" s="531"/>
      <c r="E197" s="531"/>
      <c r="F197" s="531"/>
      <c r="G197" s="531"/>
      <c r="H197" s="531"/>
      <c r="I197" s="531"/>
      <c r="J197" s="531"/>
      <c r="K197" s="531"/>
    </row>
    <row r="198" spans="1:54" ht="15" customHeight="1" x14ac:dyDescent="0.2">
      <c r="A198" s="531"/>
      <c r="B198" s="531"/>
      <c r="C198" s="531"/>
      <c r="D198" s="531"/>
      <c r="E198" s="531"/>
      <c r="F198" s="531"/>
      <c r="G198" s="531"/>
      <c r="H198" s="531"/>
      <c r="I198" s="531"/>
      <c r="J198" s="531"/>
      <c r="K198" s="531"/>
    </row>
    <row r="199" spans="1:54" ht="15" customHeight="1" x14ac:dyDescent="0.2">
      <c r="A199" s="531"/>
      <c r="B199" s="531"/>
      <c r="C199" s="531"/>
      <c r="D199" s="531"/>
      <c r="E199" s="531"/>
      <c r="F199" s="531"/>
      <c r="G199" s="531"/>
      <c r="H199" s="531"/>
      <c r="I199" s="531"/>
      <c r="J199" s="531"/>
      <c r="K199" s="531"/>
    </row>
    <row r="200" spans="1:54" ht="15" customHeight="1" x14ac:dyDescent="0.2">
      <c r="A200" s="531"/>
      <c r="B200" s="531"/>
      <c r="C200" s="531"/>
      <c r="D200" s="531"/>
      <c r="E200" s="531"/>
      <c r="F200" s="531"/>
      <c r="G200" s="531"/>
      <c r="H200" s="531"/>
      <c r="I200" s="531"/>
      <c r="J200" s="531"/>
      <c r="K200" s="531"/>
    </row>
    <row r="201" spans="1:54" ht="15" customHeight="1" x14ac:dyDescent="0.2">
      <c r="A201" s="531"/>
      <c r="B201" s="531"/>
      <c r="C201" s="531"/>
      <c r="D201" s="531"/>
      <c r="E201" s="531"/>
      <c r="F201" s="531"/>
      <c r="G201" s="531"/>
      <c r="H201" s="531"/>
      <c r="I201" s="531"/>
      <c r="J201" s="531"/>
      <c r="K201" s="531"/>
    </row>
    <row r="202" spans="1:54" x14ac:dyDescent="0.2">
      <c r="A202" s="531"/>
      <c r="B202" s="531"/>
      <c r="C202" s="531"/>
      <c r="D202" s="531"/>
      <c r="E202" s="531"/>
      <c r="F202" s="531"/>
      <c r="G202" s="531"/>
      <c r="H202" s="531"/>
      <c r="I202" s="531"/>
      <c r="J202" s="531"/>
      <c r="K202" s="531"/>
    </row>
    <row r="204" spans="1:54" ht="20" hidden="1" thickBot="1" x14ac:dyDescent="0.3">
      <c r="A204" s="528" t="s">
        <v>416</v>
      </c>
      <c r="B204" s="529"/>
      <c r="C204" s="529"/>
      <c r="D204" s="529"/>
      <c r="E204" s="529"/>
      <c r="F204" s="529"/>
      <c r="G204" s="529"/>
      <c r="H204" s="529"/>
      <c r="I204" s="529"/>
      <c r="J204" s="529"/>
      <c r="K204" s="529"/>
      <c r="L204" s="529"/>
      <c r="M204" s="529"/>
      <c r="N204" s="529"/>
      <c r="O204" s="529"/>
      <c r="P204" s="529"/>
      <c r="Q204" s="530"/>
      <c r="R204" s="268"/>
      <c r="S204" s="268"/>
      <c r="U204" s="1"/>
      <c r="AH204" s="8"/>
      <c r="AI204" s="18"/>
    </row>
    <row r="205" spans="1:54" s="2" customFormat="1" ht="20" hidden="1" thickBot="1" x14ac:dyDescent="0.3">
      <c r="A205" s="521">
        <f>C4</f>
        <v>0</v>
      </c>
      <c r="B205" s="522"/>
      <c r="C205" s="522"/>
      <c r="D205" s="522"/>
      <c r="E205" s="522"/>
      <c r="F205" s="522"/>
      <c r="G205" s="522"/>
      <c r="H205" s="522"/>
      <c r="I205" s="522"/>
      <c r="J205" s="522"/>
      <c r="K205" s="522"/>
      <c r="L205" s="522"/>
      <c r="M205" s="522"/>
      <c r="N205" s="522"/>
      <c r="O205" s="522"/>
      <c r="P205" s="522"/>
      <c r="Q205" s="523"/>
      <c r="R205" s="241"/>
      <c r="S205" s="241"/>
      <c r="T205" s="8"/>
      <c r="U205" s="1"/>
      <c r="V205" s="8"/>
      <c r="W205" s="8"/>
      <c r="X205" s="8"/>
      <c r="Y205" s="8"/>
      <c r="Z205" s="8"/>
      <c r="AA205" s="8"/>
      <c r="AB205" s="8"/>
      <c r="AC205" s="8"/>
      <c r="AD205" s="8"/>
      <c r="AE205" s="8"/>
      <c r="AF205" s="8"/>
      <c r="AG205" s="8"/>
      <c r="AH205" s="8"/>
      <c r="AI205" s="18"/>
      <c r="AJ205" s="1"/>
      <c r="AK205" s="1"/>
      <c r="AL205" s="1"/>
      <c r="AM205" s="1"/>
      <c r="AN205" s="1"/>
      <c r="AO205" s="1"/>
      <c r="AP205" s="1"/>
      <c r="AQ205" s="1"/>
      <c r="AR205" s="1"/>
      <c r="AS205" s="1"/>
      <c r="AT205" s="1"/>
      <c r="AU205" s="1"/>
      <c r="AV205" s="1"/>
      <c r="AW205" s="1"/>
      <c r="AX205" s="1"/>
      <c r="AY205" s="1"/>
      <c r="AZ205" s="1"/>
      <c r="BA205" s="1"/>
      <c r="BB205" s="1"/>
    </row>
    <row r="206" spans="1:54" hidden="1" x14ac:dyDescent="0.2">
      <c r="A206" s="524" t="s">
        <v>417</v>
      </c>
      <c r="B206" s="524"/>
      <c r="C206" s="524"/>
      <c r="D206" s="525"/>
      <c r="E206" s="308"/>
      <c r="F206"/>
      <c r="G206" s="308"/>
      <c r="H206" s="308"/>
      <c r="I206" s="308"/>
      <c r="J206" s="340"/>
      <c r="K206"/>
      <c r="L206"/>
      <c r="M206"/>
      <c r="N206"/>
      <c r="O206"/>
      <c r="P206"/>
      <c r="Q206"/>
      <c r="U206" s="1"/>
      <c r="AH206" s="8"/>
      <c r="AI206" s="18"/>
    </row>
    <row r="207" spans="1:54" hidden="1" x14ac:dyDescent="0.2">
      <c r="A207" s="341"/>
      <c r="B207" s="247" t="s">
        <v>418</v>
      </c>
      <c r="C207" s="247" t="s">
        <v>419</v>
      </c>
      <c r="D207" s="247" t="s">
        <v>420</v>
      </c>
      <c r="E207"/>
      <c r="F207" s="341" t="s">
        <v>159</v>
      </c>
      <c r="G207" s="247">
        <f>D8</f>
        <v>1</v>
      </c>
      <c r="H207" s="342" t="s">
        <v>421</v>
      </c>
      <c r="I207" s="247">
        <f>D31</f>
        <v>0</v>
      </c>
      <c r="J207" s="342" t="s">
        <v>422</v>
      </c>
      <c r="K207" s="341" t="s">
        <v>423</v>
      </c>
      <c r="L207"/>
      <c r="M207"/>
      <c r="N207"/>
      <c r="O207"/>
      <c r="P207"/>
      <c r="Q207"/>
      <c r="U207" s="1"/>
      <c r="AH207" s="8"/>
      <c r="AI207" s="18"/>
    </row>
    <row r="208" spans="1:54" hidden="1" x14ac:dyDescent="0.2">
      <c r="A208" s="343" t="s">
        <v>424</v>
      </c>
      <c r="B208" s="344">
        <f>G208</f>
        <v>0</v>
      </c>
      <c r="C208" s="345"/>
      <c r="D208" s="344">
        <f t="shared" ref="D208:D226" si="16">B208-C208</f>
        <v>0</v>
      </c>
      <c r="E208"/>
      <c r="F208" s="341" t="s">
        <v>425</v>
      </c>
      <c r="G208" s="346">
        <f>G$20+G$21</f>
        <v>0</v>
      </c>
      <c r="H208" s="342" t="s">
        <v>426</v>
      </c>
      <c r="I208" s="247">
        <f>H$20+H$21</f>
        <v>0</v>
      </c>
      <c r="J208" s="347">
        <f>C7</f>
        <v>0</v>
      </c>
      <c r="K208" s="341">
        <f>C31</f>
        <v>0</v>
      </c>
      <c r="L208"/>
      <c r="M208"/>
      <c r="N208"/>
      <c r="O208"/>
      <c r="P208"/>
      <c r="Q208"/>
      <c r="U208" s="1"/>
      <c r="AH208" s="8"/>
      <c r="AI208" s="18"/>
    </row>
    <row r="209" spans="1:35" ht="15" hidden="1" customHeight="1" x14ac:dyDescent="0.2">
      <c r="A209" s="343" t="s">
        <v>427</v>
      </c>
      <c r="B209" s="344">
        <f>G208</f>
        <v>0</v>
      </c>
      <c r="C209" s="345"/>
      <c r="D209" s="344">
        <f t="shared" si="16"/>
        <v>0</v>
      </c>
      <c r="E209"/>
      <c r="F209" s="341" t="s">
        <v>428</v>
      </c>
      <c r="G209" s="247">
        <f>G22</f>
        <v>0</v>
      </c>
      <c r="H209" s="342" t="s">
        <v>429</v>
      </c>
      <c r="I209" s="247">
        <f>H22</f>
        <v>0</v>
      </c>
      <c r="J209" s="348">
        <f>C8</f>
        <v>0</v>
      </c>
      <c r="K209" s="526" t="s">
        <v>161</v>
      </c>
      <c r="L209" s="526"/>
      <c r="M209" s="526"/>
      <c r="N209"/>
      <c r="O209"/>
      <c r="P209"/>
      <c r="Q209"/>
      <c r="U209" s="1"/>
      <c r="AH209" s="8"/>
      <c r="AI209" s="18"/>
    </row>
    <row r="210" spans="1:35" ht="15" hidden="1" customHeight="1" x14ac:dyDescent="0.2">
      <c r="A210" s="343" t="s">
        <v>430</v>
      </c>
      <c r="B210" s="341">
        <f>G209</f>
        <v>0</v>
      </c>
      <c r="C210" s="345"/>
      <c r="D210" s="344">
        <f t="shared" si="16"/>
        <v>0</v>
      </c>
      <c r="E210"/>
      <c r="F210"/>
      <c r="G210"/>
      <c r="H210"/>
      <c r="I210"/>
      <c r="J210"/>
      <c r="K210" s="527" t="s">
        <v>164</v>
      </c>
      <c r="L210" s="527"/>
      <c r="M210" s="527"/>
      <c r="N210"/>
      <c r="O210"/>
      <c r="P210"/>
      <c r="Q210"/>
      <c r="U210" s="1"/>
      <c r="AH210" s="8"/>
      <c r="AI210" s="18"/>
    </row>
    <row r="211" spans="1:35" hidden="1" x14ac:dyDescent="0.2">
      <c r="A211" s="349" t="s">
        <v>392</v>
      </c>
      <c r="B211" s="350">
        <f>C169</f>
        <v>0</v>
      </c>
      <c r="C211" s="351"/>
      <c r="D211" s="352">
        <f t="shared" si="16"/>
        <v>0</v>
      </c>
      <c r="E211"/>
      <c r="F211" s="565" t="s">
        <v>431</v>
      </c>
      <c r="G211" s="566"/>
      <c r="H211" s="353">
        <f>300*G209*G208</f>
        <v>0</v>
      </c>
      <c r="I211"/>
      <c r="J211"/>
      <c r="K211" s="427"/>
      <c r="L211" s="427"/>
      <c r="M211" s="427"/>
      <c r="N211"/>
      <c r="O211"/>
      <c r="P211"/>
      <c r="Q211"/>
      <c r="U211" s="1"/>
      <c r="AH211" s="8"/>
      <c r="AI211" s="18"/>
    </row>
    <row r="212" spans="1:35" ht="15" hidden="1" customHeight="1" x14ac:dyDescent="0.2">
      <c r="A212" s="354" t="s">
        <v>395</v>
      </c>
      <c r="B212" s="355">
        <f>C170</f>
        <v>0</v>
      </c>
      <c r="C212" s="351"/>
      <c r="D212" s="352">
        <f t="shared" si="16"/>
        <v>0</v>
      </c>
      <c r="E212"/>
      <c r="F212" s="564" t="s">
        <v>432</v>
      </c>
      <c r="G212" s="564"/>
      <c r="H212" s="352">
        <v>0</v>
      </c>
      <c r="I212"/>
      <c r="J212"/>
      <c r="K212" s="427"/>
      <c r="L212" s="427"/>
      <c r="M212" s="427"/>
      <c r="N212"/>
      <c r="O212"/>
      <c r="P212"/>
      <c r="Q212"/>
      <c r="U212" s="1"/>
      <c r="AH212" s="8"/>
      <c r="AI212" s="18"/>
    </row>
    <row r="213" spans="1:35" ht="15" hidden="1" customHeight="1" x14ac:dyDescent="0.2">
      <c r="A213" s="356" t="s">
        <v>398</v>
      </c>
      <c r="B213" s="351">
        <f>C171</f>
        <v>0</v>
      </c>
      <c r="C213" s="351"/>
      <c r="D213" s="352">
        <f t="shared" si="16"/>
        <v>0</v>
      </c>
      <c r="E213"/>
      <c r="F213" s="565" t="s">
        <v>433</v>
      </c>
      <c r="G213" s="566"/>
      <c r="H213" s="352">
        <f>C167-G167-G168</f>
        <v>0</v>
      </c>
      <c r="I213"/>
      <c r="J213"/>
      <c r="K213" s="427"/>
      <c r="L213" s="427"/>
      <c r="M213" s="427"/>
      <c r="N213"/>
      <c r="O213"/>
      <c r="P213"/>
      <c r="Q213"/>
      <c r="U213" s="1"/>
      <c r="AH213" s="8"/>
      <c r="AI213" s="18"/>
    </row>
    <row r="214" spans="1:35" hidden="1" x14ac:dyDescent="0.2">
      <c r="A214" s="357" t="s">
        <v>434</v>
      </c>
      <c r="B214" s="358">
        <f>C172</f>
        <v>0</v>
      </c>
      <c r="C214" s="351"/>
      <c r="D214" s="352">
        <f t="shared" si="16"/>
        <v>0</v>
      </c>
      <c r="E214"/>
      <c r="F214" s="565" t="s">
        <v>435</v>
      </c>
      <c r="G214" s="566"/>
      <c r="H214" s="352">
        <f>C168-G167-G168</f>
        <v>0</v>
      </c>
      <c r="I214"/>
      <c r="J214"/>
      <c r="K214" s="427"/>
      <c r="L214" s="427"/>
      <c r="M214" s="427"/>
      <c r="N214"/>
      <c r="O214"/>
      <c r="P214"/>
      <c r="Q214"/>
      <c r="U214" s="1"/>
      <c r="AH214" s="8"/>
      <c r="AI214" s="18"/>
    </row>
    <row r="215" spans="1:35" hidden="1" x14ac:dyDescent="0.2">
      <c r="A215" s="359" t="s">
        <v>436</v>
      </c>
      <c r="B215" s="360">
        <f>SUM(B211:B214)</f>
        <v>0</v>
      </c>
      <c r="C215" s="360">
        <f>SUM(C211:C214)</f>
        <v>0</v>
      </c>
      <c r="D215" s="360">
        <f t="shared" si="16"/>
        <v>0</v>
      </c>
      <c r="E215"/>
      <c r="F215" s="361" t="s">
        <v>437</v>
      </c>
      <c r="G215" s="362"/>
      <c r="H215" s="363" t="e">
        <f>1-(H218/H213)</f>
        <v>#DIV/0!</v>
      </c>
      <c r="I215"/>
      <c r="J215"/>
      <c r="K215" s="427"/>
      <c r="L215" s="427"/>
      <c r="M215" s="427"/>
      <c r="N215"/>
      <c r="O215"/>
      <c r="P215"/>
      <c r="Q215"/>
      <c r="U215" s="1"/>
      <c r="AH215" s="8"/>
      <c r="AI215" s="18"/>
    </row>
    <row r="216" spans="1:35" hidden="1" x14ac:dyDescent="0.2">
      <c r="A216" s="364" t="s">
        <v>438</v>
      </c>
      <c r="B216" s="365">
        <f>C173</f>
        <v>0</v>
      </c>
      <c r="C216" s="366"/>
      <c r="D216" s="360">
        <f t="shared" si="16"/>
        <v>0</v>
      </c>
      <c r="E216"/>
      <c r="F216" s="361" t="s">
        <v>439</v>
      </c>
      <c r="G216" s="362"/>
      <c r="H216" s="352">
        <f>C176</f>
        <v>0</v>
      </c>
      <c r="I216"/>
      <c r="J216"/>
      <c r="K216" s="427"/>
      <c r="L216" s="427"/>
      <c r="M216" s="427"/>
      <c r="N216"/>
      <c r="O216"/>
      <c r="P216"/>
      <c r="Q216"/>
      <c r="U216" s="1"/>
      <c r="AH216" s="8"/>
      <c r="AI216" s="18"/>
    </row>
    <row r="217" spans="1:35" hidden="1" x14ac:dyDescent="0.2">
      <c r="A217" s="367" t="s">
        <v>440</v>
      </c>
      <c r="B217" s="352">
        <f>C174</f>
        <v>0</v>
      </c>
      <c r="C217" s="351"/>
      <c r="D217" s="352">
        <f t="shared" si="16"/>
        <v>0</v>
      </c>
      <c r="E217"/>
      <c r="F217" s="361" t="s">
        <v>441</v>
      </c>
      <c r="G217" s="362"/>
      <c r="H217" s="352">
        <f>G167+G168</f>
        <v>0</v>
      </c>
      <c r="I217" s="247" t="s">
        <v>442</v>
      </c>
      <c r="J217" s="247" t="s">
        <v>369</v>
      </c>
      <c r="K217"/>
      <c r="L217"/>
      <c r="M217"/>
      <c r="N217"/>
      <c r="O217"/>
      <c r="P217"/>
      <c r="Q217"/>
      <c r="U217" s="1"/>
      <c r="AH217" s="8"/>
      <c r="AI217" s="18"/>
    </row>
    <row r="218" spans="1:35" hidden="1" x14ac:dyDescent="0.2">
      <c r="A218" s="343" t="s">
        <v>443</v>
      </c>
      <c r="B218" s="352">
        <f>C175</f>
        <v>0</v>
      </c>
      <c r="C218" s="351"/>
      <c r="D218" s="352">
        <f t="shared" si="16"/>
        <v>0</v>
      </c>
      <c r="E218"/>
      <c r="F218" s="361" t="s">
        <v>206</v>
      </c>
      <c r="G218" s="362"/>
      <c r="H218" s="353">
        <f>I218+J218</f>
        <v>0</v>
      </c>
      <c r="I218" s="351"/>
      <c r="J218" s="351"/>
      <c r="K218"/>
      <c r="L218" s="352">
        <f>F90+F105+F115+F150</f>
        <v>0</v>
      </c>
      <c r="M218" s="341" t="s">
        <v>444</v>
      </c>
      <c r="N218"/>
      <c r="O218"/>
      <c r="P218"/>
      <c r="Q218"/>
      <c r="U218" s="1"/>
      <c r="AH218" s="8"/>
      <c r="AI218" s="18"/>
    </row>
    <row r="219" spans="1:35" hidden="1" x14ac:dyDescent="0.2">
      <c r="A219" s="359" t="s">
        <v>445</v>
      </c>
      <c r="B219" s="360">
        <f>B215+B216+B217+B218</f>
        <v>0</v>
      </c>
      <c r="C219" s="360">
        <f>SUM(C215:C218)</f>
        <v>0</v>
      </c>
      <c r="D219" s="360">
        <f t="shared" si="16"/>
        <v>0</v>
      </c>
      <c r="E219"/>
      <c r="F219" s="361" t="s">
        <v>446</v>
      </c>
      <c r="G219" s="362"/>
      <c r="H219" s="352">
        <f>H216-H217-H218</f>
        <v>0</v>
      </c>
      <c r="I219"/>
      <c r="J219"/>
      <c r="K219" s="368"/>
      <c r="L219" s="351">
        <v>0</v>
      </c>
      <c r="M219" s="341" t="s">
        <v>447</v>
      </c>
      <c r="N219"/>
      <c r="O219"/>
      <c r="P219"/>
      <c r="Q219"/>
      <c r="U219" s="1"/>
      <c r="AH219" s="8"/>
      <c r="AI219" s="18"/>
    </row>
    <row r="220" spans="1:35" hidden="1" x14ac:dyDescent="0.2">
      <c r="A220" s="343" t="s">
        <v>448</v>
      </c>
      <c r="B220" s="352">
        <f>G167</f>
        <v>0</v>
      </c>
      <c r="C220" s="351"/>
      <c r="D220" s="352">
        <f t="shared" si="16"/>
        <v>0</v>
      </c>
      <c r="E220"/>
      <c r="F220" s="307"/>
      <c r="G220" s="307"/>
      <c r="H220"/>
      <c r="I220"/>
      <c r="J220"/>
      <c r="K220"/>
      <c r="L220" s="352">
        <f>L218-L219</f>
        <v>0</v>
      </c>
      <c r="M220" s="341" t="s">
        <v>449</v>
      </c>
      <c r="N220"/>
      <c r="O220"/>
      <c r="P220"/>
      <c r="Q220"/>
      <c r="U220" s="1"/>
      <c r="AH220" s="8"/>
      <c r="AI220" s="18"/>
    </row>
    <row r="221" spans="1:35" ht="15" hidden="1" customHeight="1" x14ac:dyDescent="0.2">
      <c r="A221" s="343" t="s">
        <v>450</v>
      </c>
      <c r="B221" s="352">
        <f>G168</f>
        <v>0</v>
      </c>
      <c r="C221" s="351"/>
      <c r="D221" s="352">
        <f t="shared" si="16"/>
        <v>0</v>
      </c>
      <c r="E221"/>
      <c r="F221" s="361" t="s">
        <v>451</v>
      </c>
      <c r="G221" s="362"/>
      <c r="H221" s="352" t="e">
        <f>H219/G208</f>
        <v>#DIV/0!</v>
      </c>
      <c r="I221" s="369" t="e">
        <f>CEILING(H221,5)</f>
        <v>#DIV/0!</v>
      </c>
      <c r="J221" t="e">
        <f>H221/G207</f>
        <v>#DIV/0!</v>
      </c>
      <c r="K221" t="s">
        <v>452</v>
      </c>
      <c r="L221"/>
      <c r="M221"/>
      <c r="N221"/>
      <c r="O221"/>
      <c r="P221"/>
      <c r="Q221"/>
      <c r="U221" s="1"/>
      <c r="AH221" s="8"/>
      <c r="AI221" s="18"/>
    </row>
    <row r="222" spans="1:35" hidden="1" x14ac:dyDescent="0.2">
      <c r="A222" s="359" t="s">
        <v>206</v>
      </c>
      <c r="B222" s="360">
        <f>H218</f>
        <v>0</v>
      </c>
      <c r="C222" s="366"/>
      <c r="D222" s="360">
        <f t="shared" si="16"/>
        <v>0</v>
      </c>
      <c r="E222"/>
      <c r="F222" s="361" t="s">
        <v>170</v>
      </c>
      <c r="G222" s="362"/>
      <c r="H222" s="351"/>
      <c r="I222"/>
      <c r="J222" t="e">
        <f>J221*7</f>
        <v>#DIV/0!</v>
      </c>
      <c r="K222" t="s">
        <v>453</v>
      </c>
      <c r="L222"/>
      <c r="M222"/>
      <c r="N222"/>
      <c r="O222"/>
      <c r="P222"/>
      <c r="Q222"/>
      <c r="U222" s="1"/>
      <c r="AH222" s="8"/>
      <c r="AI222" s="18"/>
    </row>
    <row r="223" spans="1:35" hidden="1" x14ac:dyDescent="0.2">
      <c r="A223" s="343" t="s">
        <v>454</v>
      </c>
      <c r="B223" s="352">
        <f>H211</f>
        <v>0</v>
      </c>
      <c r="C223" s="352">
        <f>300*C210*C208</f>
        <v>0</v>
      </c>
      <c r="D223" s="352">
        <f t="shared" si="16"/>
        <v>0</v>
      </c>
      <c r="E223"/>
      <c r="F223" s="361" t="s">
        <v>455</v>
      </c>
      <c r="G223" s="362"/>
      <c r="H223" s="352" t="e">
        <f>H221-H222</f>
        <v>#DIV/0!</v>
      </c>
      <c r="I223" s="369" t="e">
        <f>CEILING(H223,5)</f>
        <v>#DIV/0!</v>
      </c>
      <c r="J223"/>
      <c r="K223"/>
      <c r="L223"/>
      <c r="M223"/>
      <c r="N223"/>
      <c r="O223"/>
      <c r="P223"/>
      <c r="Q223"/>
      <c r="U223" s="1"/>
      <c r="AH223" s="8"/>
      <c r="AI223" s="18"/>
    </row>
    <row r="224" spans="1:35" hidden="1" x14ac:dyDescent="0.2">
      <c r="A224" s="359" t="s">
        <v>456</v>
      </c>
      <c r="B224" s="360" t="e">
        <f>I221</f>
        <v>#DIV/0!</v>
      </c>
      <c r="C224" s="366"/>
      <c r="D224" s="360" t="e">
        <f t="shared" si="16"/>
        <v>#DIV/0!</v>
      </c>
      <c r="E224"/>
      <c r="F224"/>
      <c r="G224"/>
      <c r="H224"/>
      <c r="I224"/>
      <c r="J224"/>
      <c r="K224"/>
      <c r="L224"/>
      <c r="M224"/>
      <c r="N224"/>
      <c r="O224"/>
      <c r="P224"/>
      <c r="Q224"/>
      <c r="U224" s="1"/>
      <c r="AH224" s="8"/>
      <c r="AI224" s="18"/>
    </row>
    <row r="225" spans="1:35" hidden="1" x14ac:dyDescent="0.2">
      <c r="A225" s="343" t="s">
        <v>170</v>
      </c>
      <c r="B225" s="352">
        <f>H222</f>
        <v>0</v>
      </c>
      <c r="C225" s="351"/>
      <c r="D225" s="352">
        <f t="shared" si="16"/>
        <v>0</v>
      </c>
      <c r="E225"/>
      <c r="F225"/>
      <c r="G225" s="342" t="s">
        <v>166</v>
      </c>
      <c r="H225" s="370" t="s">
        <v>457</v>
      </c>
      <c r="I225"/>
      <c r="J225"/>
      <c r="K225"/>
      <c r="L225"/>
      <c r="M225"/>
      <c r="N225"/>
      <c r="O225"/>
      <c r="P225"/>
      <c r="Q225"/>
      <c r="U225" s="1"/>
      <c r="AH225" s="8"/>
      <c r="AI225" s="18"/>
    </row>
    <row r="226" spans="1:35" ht="15" hidden="1" customHeight="1" x14ac:dyDescent="0.2">
      <c r="A226" s="359" t="s">
        <v>458</v>
      </c>
      <c r="B226" s="360" t="e">
        <f>B224-B225</f>
        <v>#DIV/0!</v>
      </c>
      <c r="C226" s="360">
        <f>C224-C225</f>
        <v>0</v>
      </c>
      <c r="D226" s="360" t="e">
        <f t="shared" si="16"/>
        <v>#DIV/0!</v>
      </c>
      <c r="E226"/>
      <c r="F226"/>
      <c r="G226"/>
      <c r="H226"/>
      <c r="I226"/>
      <c r="J226"/>
      <c r="K226"/>
      <c r="L226"/>
      <c r="M226"/>
      <c r="N226"/>
      <c r="O226"/>
      <c r="P226"/>
      <c r="Q226"/>
      <c r="U226" s="1"/>
      <c r="AH226" s="8"/>
      <c r="AI226" s="18"/>
    </row>
    <row r="227" spans="1:35" hidden="1" x14ac:dyDescent="0.2">
      <c r="A227"/>
      <c r="B227"/>
      <c r="C227"/>
      <c r="D227"/>
      <c r="E227"/>
      <c r="F227"/>
      <c r="G227"/>
      <c r="H227"/>
      <c r="I227"/>
      <c r="J227"/>
      <c r="K227"/>
      <c r="L227"/>
      <c r="M227"/>
      <c r="N227"/>
      <c r="O227"/>
      <c r="P227"/>
      <c r="Q227"/>
      <c r="U227" s="1"/>
      <c r="AH227" s="8"/>
      <c r="AI227" s="18"/>
    </row>
    <row r="228" spans="1:35" hidden="1" x14ac:dyDescent="0.2">
      <c r="A228" s="307"/>
      <c r="B228" s="307"/>
      <c r="C228" s="307"/>
      <c r="D228" s="307"/>
      <c r="E228"/>
      <c r="F228"/>
      <c r="G228"/>
      <c r="H228"/>
      <c r="I228"/>
      <c r="J228"/>
      <c r="K228"/>
      <c r="L228"/>
      <c r="M228"/>
      <c r="N228"/>
      <c r="O228"/>
      <c r="P228"/>
      <c r="Q228"/>
      <c r="U228" s="1"/>
      <c r="AH228" s="8"/>
      <c r="AI228" s="18"/>
    </row>
    <row r="229" spans="1:35" hidden="1" x14ac:dyDescent="0.2">
      <c r="A229" s="520" t="s">
        <v>459</v>
      </c>
      <c r="B229" s="520"/>
      <c r="C229" s="520"/>
      <c r="D229" s="520"/>
      <c r="E229"/>
      <c r="F229" s="553" t="s">
        <v>460</v>
      </c>
      <c r="G229" s="553"/>
      <c r="H229" s="553"/>
      <c r="I229" s="553"/>
      <c r="J229"/>
      <c r="K229"/>
      <c r="L229"/>
      <c r="M229"/>
      <c r="N229"/>
      <c r="O229"/>
      <c r="P229"/>
      <c r="Q229"/>
      <c r="U229" s="1"/>
      <c r="AH229" s="8"/>
      <c r="AI229" s="18"/>
    </row>
    <row r="230" spans="1:35" hidden="1" x14ac:dyDescent="0.2">
      <c r="A230" s="341" t="s">
        <v>461</v>
      </c>
      <c r="B230" s="371"/>
      <c r="C230" s="341"/>
      <c r="D230" s="341"/>
      <c r="E230"/>
      <c r="F230" s="341" t="s">
        <v>462</v>
      </c>
      <c r="G230" s="351">
        <f>(G73+G82)/G207</f>
        <v>0</v>
      </c>
      <c r="H230" s="515"/>
      <c r="I230" s="516"/>
      <c r="J230"/>
      <c r="K230"/>
      <c r="L230"/>
      <c r="M230"/>
      <c r="N230"/>
      <c r="O230"/>
      <c r="P230"/>
      <c r="Q230"/>
      <c r="U230" s="1"/>
      <c r="AH230" s="8"/>
      <c r="AI230" s="18"/>
    </row>
    <row r="231" spans="1:35" ht="15" hidden="1" customHeight="1" x14ac:dyDescent="0.2">
      <c r="A231" s="341" t="s">
        <v>463</v>
      </c>
      <c r="B231" s="371"/>
      <c r="C231" s="341"/>
      <c r="D231" s="341"/>
      <c r="E231"/>
      <c r="F231" s="341" t="s">
        <v>464</v>
      </c>
      <c r="G231" s="351">
        <f>(G74+G83)/G207</f>
        <v>0</v>
      </c>
      <c r="H231" s="341" t="s">
        <v>465</v>
      </c>
      <c r="I231" s="351">
        <f>(H135+I135+H143+I143)/G207</f>
        <v>0</v>
      </c>
      <c r="J231"/>
      <c r="K231"/>
      <c r="L231"/>
      <c r="M231"/>
      <c r="N231"/>
      <c r="O231"/>
      <c r="P231"/>
      <c r="Q231"/>
      <c r="U231" s="1"/>
      <c r="AH231" s="8"/>
      <c r="AI231" s="18"/>
    </row>
    <row r="232" spans="1:35" ht="15" hidden="1" customHeight="1" x14ac:dyDescent="0.2">
      <c r="A232" s="341" t="s">
        <v>454</v>
      </c>
      <c r="B232" s="352">
        <f>300*B231*B230</f>
        <v>0</v>
      </c>
      <c r="C232" s="341"/>
      <c r="D232" s="341"/>
      <c r="E232"/>
      <c r="F232" s="341" t="s">
        <v>466</v>
      </c>
      <c r="G232" s="351">
        <f>(G78+G86)/G207</f>
        <v>0</v>
      </c>
      <c r="H232" s="341" t="s">
        <v>363</v>
      </c>
      <c r="I232" s="351">
        <f>(H134+I134+H142+I142)/G207</f>
        <v>0</v>
      </c>
      <c r="J232"/>
      <c r="K232"/>
      <c r="L232"/>
      <c r="M232"/>
      <c r="N232"/>
      <c r="O232"/>
      <c r="P232"/>
      <c r="Q232"/>
      <c r="U232" s="1"/>
      <c r="AH232" s="8"/>
      <c r="AI232" s="18"/>
    </row>
    <row r="233" spans="1:35" ht="15" hidden="1" customHeight="1" x14ac:dyDescent="0.2">
      <c r="A233" s="341"/>
      <c r="B233" s="352"/>
      <c r="C233" s="341"/>
      <c r="D233" s="341"/>
      <c r="E233"/>
      <c r="F233"/>
      <c r="G233"/>
      <c r="H233"/>
      <c r="I233"/>
      <c r="J233"/>
      <c r="K233"/>
      <c r="L233"/>
      <c r="M233"/>
      <c r="N233"/>
      <c r="O233"/>
      <c r="P233"/>
      <c r="Q233"/>
      <c r="U233" s="1"/>
      <c r="AH233" s="8"/>
      <c r="AI233" s="18"/>
    </row>
    <row r="234" spans="1:35" ht="15" hidden="1" customHeight="1" x14ac:dyDescent="0.2">
      <c r="A234" s="341"/>
      <c r="B234" s="372" t="s">
        <v>467</v>
      </c>
      <c r="C234" s="247" t="s">
        <v>468</v>
      </c>
      <c r="D234" s="247" t="s">
        <v>469</v>
      </c>
      <c r="E234"/>
      <c r="F234"/>
      <c r="G234"/>
      <c r="H234"/>
      <c r="I234"/>
      <c r="J234"/>
      <c r="K234"/>
      <c r="L234"/>
      <c r="M234"/>
      <c r="N234"/>
      <c r="O234"/>
      <c r="P234"/>
      <c r="Q234"/>
      <c r="U234" s="1"/>
      <c r="AH234" s="8"/>
      <c r="AI234" s="18"/>
    </row>
    <row r="235" spans="1:35" ht="15" hidden="1" customHeight="1" x14ac:dyDescent="0.2">
      <c r="A235" s="341" t="s">
        <v>442</v>
      </c>
      <c r="B235" s="351"/>
      <c r="C235" s="351"/>
      <c r="D235" s="352">
        <f>C235-B235</f>
        <v>0</v>
      </c>
      <c r="E235"/>
      <c r="F235" s="517" t="s">
        <v>470</v>
      </c>
      <c r="G235" s="518"/>
      <c r="H235" s="518"/>
      <c r="I235" s="519"/>
      <c r="J235"/>
      <c r="K235"/>
      <c r="L235"/>
      <c r="M235"/>
      <c r="N235"/>
      <c r="O235"/>
      <c r="P235"/>
      <c r="Q235"/>
      <c r="U235" s="1"/>
      <c r="AH235" s="8"/>
      <c r="AI235" s="18"/>
    </row>
    <row r="236" spans="1:35" ht="15" hidden="1" customHeight="1" x14ac:dyDescent="0.2">
      <c r="A236" s="341" t="s">
        <v>369</v>
      </c>
      <c r="B236" s="351"/>
      <c r="C236" s="351"/>
      <c r="D236" s="352">
        <f>C236-B236</f>
        <v>0</v>
      </c>
      <c r="E236"/>
      <c r="F236" s="341"/>
      <c r="G236" s="373" t="s">
        <v>442</v>
      </c>
      <c r="H236" s="373" t="s">
        <v>369</v>
      </c>
      <c r="I236" s="311" t="s">
        <v>178</v>
      </c>
      <c r="J236"/>
      <c r="K236"/>
      <c r="L236"/>
      <c r="M236"/>
      <c r="N236"/>
      <c r="O236"/>
      <c r="P236"/>
      <c r="Q236"/>
      <c r="U236" s="1"/>
      <c r="AH236" s="8"/>
      <c r="AI236" s="18"/>
    </row>
    <row r="237" spans="1:35" ht="15" hidden="1" customHeight="1" x14ac:dyDescent="0.2">
      <c r="A237" s="341"/>
      <c r="B237" s="360">
        <f>SUM(B235:B236)</f>
        <v>0</v>
      </c>
      <c r="C237" s="360">
        <f>SUM(C235:C236)</f>
        <v>0</v>
      </c>
      <c r="D237" s="360">
        <f>SUM(D235:D236)</f>
        <v>0</v>
      </c>
      <c r="E237"/>
      <c r="F237" s="374" t="s">
        <v>426</v>
      </c>
      <c r="G237" s="375">
        <f>C245</f>
        <v>0</v>
      </c>
      <c r="H237" s="375">
        <f>C246</f>
        <v>0</v>
      </c>
      <c r="I237" s="376">
        <f>G237+H237</f>
        <v>0</v>
      </c>
      <c r="J237"/>
      <c r="K237"/>
      <c r="L237"/>
      <c r="M237"/>
      <c r="N237"/>
      <c r="O237"/>
      <c r="P237"/>
      <c r="Q237"/>
      <c r="U237" s="1"/>
      <c r="AH237" s="8"/>
      <c r="AI237" s="18"/>
    </row>
    <row r="238" spans="1:35" ht="15" hidden="1" customHeight="1" x14ac:dyDescent="0.2">
      <c r="A238"/>
      <c r="B238"/>
      <c r="C238"/>
      <c r="D238"/>
      <c r="E238"/>
      <c r="F238" s="377" t="s">
        <v>425</v>
      </c>
      <c r="G238" s="378">
        <f>C235</f>
        <v>0</v>
      </c>
      <c r="H238" s="378">
        <f>C236</f>
        <v>0</v>
      </c>
      <c r="I238" s="379">
        <f>G238+H238</f>
        <v>0</v>
      </c>
      <c r="J238"/>
      <c r="K238"/>
      <c r="L238"/>
      <c r="M238"/>
      <c r="N238"/>
      <c r="O238"/>
      <c r="P238"/>
      <c r="Q238"/>
      <c r="U238" s="1"/>
      <c r="AH238" s="8"/>
      <c r="AI238" s="18"/>
    </row>
    <row r="239" spans="1:35" ht="15" hidden="1" customHeight="1" x14ac:dyDescent="0.2">
      <c r="A239" s="520" t="s">
        <v>471</v>
      </c>
      <c r="B239" s="520"/>
      <c r="C239" s="520"/>
      <c r="D239" s="520"/>
      <c r="E239"/>
      <c r="F239" s="380" t="s">
        <v>472</v>
      </c>
      <c r="G239" s="381"/>
      <c r="H239" s="381"/>
      <c r="I239" s="382"/>
      <c r="J239"/>
      <c r="K239"/>
      <c r="L239"/>
      <c r="M239"/>
      <c r="N239"/>
      <c r="O239"/>
      <c r="P239"/>
      <c r="Q239"/>
      <c r="U239" s="1"/>
      <c r="AH239" s="8"/>
      <c r="AI239" s="18"/>
    </row>
    <row r="240" spans="1:35" ht="15" hidden="1" customHeight="1" x14ac:dyDescent="0.2">
      <c r="A240" s="341" t="s">
        <v>461</v>
      </c>
      <c r="B240" s="371"/>
      <c r="C240" s="341"/>
      <c r="D240" s="341"/>
      <c r="E240"/>
      <c r="F240" s="342" t="s">
        <v>472</v>
      </c>
      <c r="G240" s="352"/>
      <c r="H240" s="352"/>
      <c r="I240" s="360"/>
      <c r="J240"/>
      <c r="K240"/>
      <c r="L240"/>
      <c r="M240"/>
      <c r="N240"/>
      <c r="O240"/>
      <c r="P240"/>
      <c r="Q240"/>
      <c r="U240" s="1"/>
      <c r="AH240" s="8"/>
      <c r="AI240" s="18"/>
    </row>
    <row r="241" spans="1:54" ht="15" hidden="1" customHeight="1" x14ac:dyDescent="0.2">
      <c r="A241" s="341" t="s">
        <v>463</v>
      </c>
      <c r="B241" s="371"/>
      <c r="C241" s="341"/>
      <c r="D241" s="341"/>
      <c r="E241"/>
      <c r="F241" s="383" t="s">
        <v>473</v>
      </c>
      <c r="G241" s="384">
        <f>G237-G238-G239-G240</f>
        <v>0</v>
      </c>
      <c r="H241" s="384">
        <f>H237-H238-H239-H240</f>
        <v>0</v>
      </c>
      <c r="I241" s="384">
        <f>I237-I238-I239-I240</f>
        <v>0</v>
      </c>
      <c r="J241"/>
      <c r="K241"/>
      <c r="L241"/>
      <c r="M241"/>
      <c r="N241"/>
      <c r="O241"/>
      <c r="P241"/>
      <c r="Q241"/>
      <c r="U241" s="1"/>
      <c r="AH241" s="8"/>
      <c r="AI241" s="18"/>
    </row>
    <row r="242" spans="1:54" ht="15" hidden="1" customHeight="1" x14ac:dyDescent="0.2">
      <c r="A242" s="341" t="s">
        <v>454</v>
      </c>
      <c r="B242" s="352">
        <f>300*B241*B240</f>
        <v>0</v>
      </c>
      <c r="C242" s="341"/>
      <c r="D242" s="341"/>
      <c r="E242"/>
      <c r="F242"/>
      <c r="G242"/>
      <c r="H242"/>
      <c r="I242"/>
      <c r="J242"/>
      <c r="K242"/>
      <c r="L242"/>
      <c r="M242"/>
      <c r="N242"/>
      <c r="O242"/>
      <c r="P242"/>
      <c r="Q242"/>
      <c r="U242" s="1"/>
      <c r="AH242" s="8"/>
      <c r="AI242" s="18"/>
    </row>
    <row r="243" spans="1:54" ht="15" hidden="1" customHeight="1" x14ac:dyDescent="0.2">
      <c r="A243" s="341"/>
      <c r="B243" s="352"/>
      <c r="C243" s="341"/>
      <c r="D243" s="341"/>
      <c r="E243"/>
      <c r="F243"/>
      <c r="G243"/>
      <c r="H243"/>
      <c r="I243"/>
      <c r="J243"/>
      <c r="K243"/>
      <c r="L243"/>
      <c r="M243"/>
      <c r="N243"/>
      <c r="O243"/>
      <c r="P243"/>
      <c r="Q243"/>
      <c r="U243" s="1"/>
      <c r="AH243" s="8"/>
      <c r="AI243" s="18"/>
    </row>
    <row r="244" spans="1:54" ht="15" hidden="1" customHeight="1" x14ac:dyDescent="0.2">
      <c r="A244" s="341"/>
      <c r="B244" s="372" t="s">
        <v>467</v>
      </c>
      <c r="C244" s="247" t="s">
        <v>468</v>
      </c>
      <c r="D244" s="247" t="s">
        <v>469</v>
      </c>
      <c r="E244"/>
      <c r="F244"/>
      <c r="G244"/>
      <c r="H244"/>
      <c r="I244"/>
      <c r="J244"/>
      <c r="K244"/>
      <c r="L244"/>
      <c r="M244"/>
      <c r="N244"/>
      <c r="O244"/>
      <c r="P244"/>
      <c r="Q244"/>
      <c r="U244" s="1"/>
      <c r="AH244" s="8"/>
      <c r="AI244" s="18"/>
    </row>
    <row r="245" spans="1:54" ht="15" hidden="1" customHeight="1" x14ac:dyDescent="0.2">
      <c r="A245" s="341" t="s">
        <v>442</v>
      </c>
      <c r="B245" s="351"/>
      <c r="C245" s="351"/>
      <c r="D245" s="352">
        <f>C245-B245</f>
        <v>0</v>
      </c>
      <c r="E245"/>
      <c r="F245"/>
      <c r="G245"/>
      <c r="H245"/>
      <c r="I245"/>
      <c r="J245"/>
      <c r="K245"/>
      <c r="L245"/>
      <c r="M245"/>
      <c r="N245"/>
      <c r="O245"/>
      <c r="P245"/>
      <c r="Q245"/>
      <c r="U245" s="1"/>
      <c r="AH245" s="8"/>
      <c r="AI245" s="18"/>
    </row>
    <row r="246" spans="1:54" ht="15" hidden="1" customHeight="1" x14ac:dyDescent="0.2">
      <c r="A246" s="341" t="s">
        <v>369</v>
      </c>
      <c r="B246" s="351"/>
      <c r="C246" s="351"/>
      <c r="D246" s="352">
        <f>C246-B246</f>
        <v>0</v>
      </c>
      <c r="E246"/>
      <c r="F246"/>
      <c r="G246"/>
      <c r="H246"/>
      <c r="I246"/>
      <c r="J246"/>
      <c r="K246"/>
      <c r="L246"/>
      <c r="M246"/>
      <c r="N246"/>
      <c r="O246"/>
      <c r="P246"/>
      <c r="Q246"/>
      <c r="U246" s="1"/>
      <c r="AH246" s="8"/>
      <c r="AI246" s="18"/>
    </row>
    <row r="247" spans="1:54" hidden="1" x14ac:dyDescent="0.2">
      <c r="A247" s="341"/>
      <c r="B247" s="360">
        <f>SUM(B245:B246)</f>
        <v>0</v>
      </c>
      <c r="C247" s="360">
        <f>SUM(C245:C246)</f>
        <v>0</v>
      </c>
      <c r="D247" s="360">
        <f>SUM(D245:D246)</f>
        <v>0</v>
      </c>
      <c r="E247"/>
      <c r="F247"/>
      <c r="G247"/>
      <c r="H247"/>
      <c r="I247"/>
      <c r="J247"/>
      <c r="K247"/>
      <c r="L247"/>
      <c r="M247"/>
      <c r="N247"/>
      <c r="O247"/>
      <c r="P247"/>
      <c r="Q247"/>
      <c r="U247" s="1"/>
      <c r="AH247" s="8"/>
      <c r="AI247" s="18"/>
    </row>
    <row r="248" spans="1:54" hidden="1" x14ac:dyDescent="0.2">
      <c r="A248"/>
      <c r="B248"/>
      <c r="C248"/>
      <c r="D248"/>
      <c r="E248"/>
      <c r="F248"/>
      <c r="G248"/>
      <c r="H248"/>
      <c r="I248"/>
      <c r="J248"/>
      <c r="K248"/>
      <c r="L248"/>
      <c r="M248"/>
      <c r="N248"/>
      <c r="O248"/>
      <c r="P248"/>
      <c r="Q248"/>
      <c r="U248" s="1"/>
      <c r="AH248" s="8"/>
      <c r="AI248" s="18"/>
    </row>
    <row r="249" spans="1:54" hidden="1" x14ac:dyDescent="0.2">
      <c r="A249"/>
      <c r="B249"/>
      <c r="C249"/>
      <c r="D249"/>
      <c r="E249"/>
      <c r="F249"/>
      <c r="G249"/>
      <c r="H249"/>
      <c r="I249"/>
      <c r="J249"/>
      <c r="K249"/>
      <c r="L249"/>
      <c r="M249"/>
      <c r="N249"/>
      <c r="O249"/>
      <c r="P249"/>
      <c r="Q249"/>
      <c r="U249" s="1"/>
      <c r="AH249" s="8"/>
      <c r="AI249" s="18"/>
    </row>
    <row r="250" spans="1:54" hidden="1" x14ac:dyDescent="0.2">
      <c r="A250"/>
      <c r="B250"/>
      <c r="C250"/>
      <c r="D250"/>
      <c r="E250"/>
      <c r="F250"/>
      <c r="G250"/>
      <c r="H250"/>
      <c r="I250"/>
      <c r="J250"/>
      <c r="K250"/>
      <c r="L250"/>
      <c r="M250"/>
      <c r="N250"/>
      <c r="O250"/>
      <c r="P250"/>
      <c r="Q250"/>
      <c r="U250" s="1"/>
      <c r="AH250" s="8"/>
      <c r="AI250" s="18"/>
    </row>
    <row r="251" spans="1:54" s="6" customFormat="1" ht="15" hidden="1" customHeight="1" x14ac:dyDescent="0.2">
      <c r="A251"/>
      <c r="B251"/>
      <c r="C251"/>
      <c r="D251"/>
      <c r="E251"/>
      <c r="F251"/>
      <c r="G251"/>
      <c r="H251"/>
      <c r="I251"/>
      <c r="J251"/>
      <c r="K251"/>
      <c r="L251"/>
      <c r="M251"/>
      <c r="N251"/>
      <c r="O251"/>
      <c r="P251"/>
      <c r="Q251"/>
      <c r="R251" s="1"/>
      <c r="S251" s="1"/>
      <c r="T251" s="8"/>
      <c r="U251" s="1"/>
      <c r="V251" s="8"/>
      <c r="W251" s="8"/>
      <c r="X251" s="8"/>
      <c r="Y251" s="8"/>
      <c r="Z251" s="8"/>
      <c r="AA251" s="8"/>
      <c r="AB251" s="8"/>
      <c r="AC251" s="8"/>
      <c r="AD251" s="8"/>
      <c r="AE251" s="8"/>
      <c r="AF251" s="8"/>
      <c r="AG251" s="8"/>
      <c r="AH251" s="8"/>
      <c r="AI251" s="18"/>
      <c r="AJ251" s="1"/>
      <c r="AK251" s="1"/>
      <c r="AL251" s="1"/>
      <c r="AM251" s="1"/>
      <c r="AN251" s="1"/>
      <c r="AO251" s="1"/>
      <c r="AP251" s="1"/>
      <c r="AQ251" s="1"/>
      <c r="AR251" s="1"/>
      <c r="AS251" s="1"/>
      <c r="AT251" s="1"/>
      <c r="AU251" s="1"/>
      <c r="AV251" s="1"/>
      <c r="AW251" s="1"/>
      <c r="AX251" s="1"/>
      <c r="AY251" s="1"/>
      <c r="AZ251" s="1"/>
      <c r="BA251" s="1"/>
      <c r="BB251" s="1"/>
    </row>
    <row r="252" spans="1:54" s="6" customFormat="1" ht="15" hidden="1" customHeight="1" x14ac:dyDescent="0.25">
      <c r="A252" s="385" t="s">
        <v>474</v>
      </c>
      <c r="B252"/>
      <c r="C252"/>
      <c r="D252"/>
      <c r="E252"/>
      <c r="F252"/>
      <c r="G252"/>
      <c r="H252"/>
      <c r="I252"/>
      <c r="J252"/>
      <c r="K252"/>
      <c r="L252"/>
      <c r="M252"/>
      <c r="N252"/>
      <c r="O252"/>
      <c r="P252"/>
      <c r="Q252"/>
      <c r="R252" s="1"/>
      <c r="S252" s="1"/>
      <c r="T252" s="8"/>
      <c r="U252" s="1"/>
      <c r="V252" s="8"/>
      <c r="W252" s="8"/>
      <c r="X252" s="8"/>
      <c r="Y252" s="8"/>
      <c r="Z252" s="8"/>
      <c r="AA252" s="8"/>
      <c r="AB252" s="8"/>
      <c r="AC252" s="8"/>
      <c r="AD252" s="8"/>
      <c r="AE252" s="8"/>
      <c r="AF252" s="8"/>
      <c r="AG252" s="8"/>
      <c r="AH252" s="8"/>
      <c r="AI252" s="18"/>
      <c r="AJ252" s="1"/>
      <c r="AK252" s="1"/>
      <c r="AL252" s="1"/>
      <c r="AM252" s="1"/>
      <c r="AN252" s="1"/>
      <c r="AO252" s="1"/>
      <c r="AP252" s="1"/>
      <c r="AQ252" s="1"/>
      <c r="AR252" s="1"/>
      <c r="AS252" s="1"/>
      <c r="AT252" s="1"/>
      <c r="AU252" s="1"/>
      <c r="AV252" s="1"/>
      <c r="AW252" s="1"/>
      <c r="AX252" s="1"/>
      <c r="AY252" s="1"/>
      <c r="AZ252" s="1"/>
      <c r="BA252" s="1"/>
      <c r="BB252" s="1"/>
    </row>
    <row r="253" spans="1:54" s="6" customFormat="1" ht="15" hidden="1" customHeight="1" x14ac:dyDescent="0.2">
      <c r="A253" s="386" t="s">
        <v>475</v>
      </c>
      <c r="B253"/>
      <c r="C253"/>
      <c r="D253"/>
      <c r="E253"/>
      <c r="F253"/>
      <c r="G253"/>
      <c r="H253"/>
      <c r="I253"/>
      <c r="J253"/>
      <c r="K253"/>
      <c r="L253"/>
      <c r="M253"/>
      <c r="N253"/>
      <c r="O253"/>
      <c r="P253"/>
      <c r="Q253"/>
      <c r="R253" s="1"/>
      <c r="S253" s="1"/>
      <c r="T253" s="8"/>
      <c r="U253" s="1"/>
      <c r="V253" s="8"/>
      <c r="W253" s="8"/>
      <c r="X253" s="8"/>
      <c r="Y253" s="8"/>
      <c r="Z253" s="8"/>
      <c r="AA253" s="8"/>
      <c r="AB253" s="8"/>
      <c r="AC253" s="8"/>
      <c r="AD253" s="8"/>
      <c r="AE253" s="8"/>
      <c r="AF253" s="8"/>
      <c r="AG253" s="8"/>
      <c r="AH253" s="8"/>
      <c r="AI253" s="18"/>
      <c r="AJ253" s="1"/>
      <c r="AK253" s="1"/>
      <c r="AL253" s="1"/>
      <c r="AM253" s="1"/>
      <c r="AN253" s="1"/>
      <c r="AO253" s="1"/>
      <c r="AP253" s="1"/>
      <c r="AQ253" s="1"/>
      <c r="AR253" s="1"/>
      <c r="AS253" s="1"/>
      <c r="AT253" s="1"/>
      <c r="AU253" s="1"/>
      <c r="AV253" s="1"/>
      <c r="AW253" s="1"/>
      <c r="AX253" s="1"/>
      <c r="AY253" s="1"/>
      <c r="AZ253" s="1"/>
      <c r="BA253" s="1"/>
      <c r="BB253" s="1"/>
    </row>
    <row r="254" spans="1:54" s="6" customFormat="1" ht="15" hidden="1" customHeight="1" x14ac:dyDescent="0.2">
      <c r="A254" s="387" t="s">
        <v>154</v>
      </c>
      <c r="B254"/>
      <c r="C254"/>
      <c r="D254"/>
      <c r="E254"/>
      <c r="F254"/>
      <c r="G254"/>
      <c r="H254"/>
      <c r="I254"/>
      <c r="J254"/>
      <c r="K254"/>
      <c r="L254"/>
      <c r="M254"/>
      <c r="N254"/>
      <c r="O254"/>
      <c r="P254"/>
      <c r="Q254"/>
      <c r="R254" s="1"/>
      <c r="S254" s="1"/>
      <c r="T254" s="8"/>
      <c r="U254" s="1"/>
      <c r="V254" s="8"/>
      <c r="W254" s="8"/>
      <c r="X254" s="8"/>
      <c r="Y254" s="8"/>
      <c r="Z254" s="8"/>
      <c r="AA254" s="8"/>
      <c r="AB254" s="8"/>
      <c r="AC254" s="8"/>
      <c r="AD254" s="8"/>
      <c r="AE254" s="8"/>
      <c r="AF254" s="8"/>
      <c r="AG254" s="8"/>
      <c r="AH254" s="8"/>
      <c r="AI254" s="18"/>
      <c r="AJ254" s="1"/>
      <c r="AK254" s="1"/>
      <c r="AL254" s="1"/>
      <c r="AM254" s="1"/>
      <c r="AN254" s="1"/>
      <c r="AO254" s="1"/>
      <c r="AP254" s="1"/>
      <c r="AQ254" s="1"/>
      <c r="AR254" s="1"/>
      <c r="AS254" s="1"/>
      <c r="AT254" s="1"/>
      <c r="AU254" s="1"/>
      <c r="AV254" s="1"/>
      <c r="AW254" s="1"/>
      <c r="AX254" s="1"/>
      <c r="AY254" s="1"/>
      <c r="AZ254" s="1"/>
      <c r="BA254" s="1"/>
      <c r="BB254" s="1"/>
    </row>
    <row r="255" spans="1:54" s="6" customFormat="1" ht="15" hidden="1" customHeight="1" x14ac:dyDescent="0.2">
      <c r="A255" s="387" t="s">
        <v>155</v>
      </c>
      <c r="B255"/>
      <c r="C255"/>
      <c r="D255"/>
      <c r="E255"/>
      <c r="F255"/>
      <c r="G255"/>
      <c r="H255"/>
      <c r="I255"/>
      <c r="J255"/>
      <c r="K255"/>
      <c r="L255"/>
      <c r="M255"/>
      <c r="N255"/>
      <c r="O255"/>
      <c r="P255"/>
      <c r="Q255"/>
      <c r="R255" s="1"/>
      <c r="S255" s="1"/>
      <c r="T255" s="8"/>
      <c r="U255" s="1"/>
      <c r="V255" s="8"/>
      <c r="W255" s="8"/>
      <c r="X255" s="8"/>
      <c r="Y255" s="8"/>
      <c r="Z255" s="8"/>
      <c r="AA255" s="8"/>
      <c r="AB255" s="8"/>
      <c r="AC255" s="8"/>
      <c r="AD255" s="8"/>
      <c r="AE255" s="8"/>
      <c r="AF255" s="8"/>
      <c r="AG255" s="8"/>
      <c r="AH255" s="8"/>
      <c r="AI255" s="18"/>
      <c r="AJ255" s="1"/>
      <c r="AK255" s="1"/>
      <c r="AL255" s="1"/>
      <c r="AM255" s="1"/>
      <c r="AN255" s="1"/>
      <c r="AO255" s="1"/>
      <c r="AP255" s="1"/>
      <c r="AQ255" s="1"/>
      <c r="AR255" s="1"/>
      <c r="AS255" s="1"/>
      <c r="AT255" s="1"/>
      <c r="AU255" s="1"/>
      <c r="AV255" s="1"/>
      <c r="AW255" s="1"/>
      <c r="AX255" s="1"/>
      <c r="AY255" s="1"/>
      <c r="AZ255" s="1"/>
      <c r="BA255" s="1"/>
      <c r="BB255" s="1"/>
    </row>
    <row r="256" spans="1:54" s="6" customFormat="1" ht="15" hidden="1" customHeight="1" x14ac:dyDescent="0.2">
      <c r="A256" s="387" t="s">
        <v>156</v>
      </c>
      <c r="B256"/>
      <c r="C256"/>
      <c r="D256"/>
      <c r="E256"/>
      <c r="F256"/>
      <c r="G256"/>
      <c r="H256"/>
      <c r="I256"/>
      <c r="J256"/>
      <c r="K256"/>
      <c r="L256"/>
      <c r="M256"/>
      <c r="N256"/>
      <c r="O256"/>
      <c r="P256"/>
      <c r="Q256"/>
      <c r="R256" s="1"/>
      <c r="S256" s="1"/>
      <c r="T256" s="8"/>
      <c r="U256" s="1"/>
      <c r="V256" s="8"/>
      <c r="W256" s="8"/>
      <c r="X256" s="8"/>
      <c r="Y256" s="8"/>
      <c r="Z256" s="8"/>
      <c r="AA256" s="8"/>
      <c r="AB256" s="8"/>
      <c r="AC256" s="8"/>
      <c r="AD256" s="8"/>
      <c r="AE256" s="8"/>
      <c r="AF256" s="8"/>
      <c r="AG256" s="8"/>
      <c r="AH256" s="8"/>
      <c r="AI256" s="18"/>
      <c r="AJ256" s="1"/>
      <c r="AK256" s="1"/>
      <c r="AL256" s="1"/>
      <c r="AM256" s="1"/>
      <c r="AN256" s="1"/>
      <c r="AO256" s="1"/>
      <c r="AP256" s="1"/>
      <c r="AQ256" s="1"/>
      <c r="AR256" s="1"/>
      <c r="AS256" s="1"/>
      <c r="AT256" s="1"/>
      <c r="AU256" s="1"/>
      <c r="AV256" s="1"/>
      <c r="AW256" s="1"/>
      <c r="AX256" s="1"/>
      <c r="AY256" s="1"/>
      <c r="AZ256" s="1"/>
      <c r="BA256" s="1"/>
      <c r="BB256" s="1"/>
    </row>
    <row r="257" spans="1:54" s="6" customFormat="1" ht="15" hidden="1" customHeight="1" x14ac:dyDescent="0.2">
      <c r="A257" s="388"/>
      <c r="B257"/>
      <c r="C257"/>
      <c r="D257"/>
      <c r="E257"/>
      <c r="F257"/>
      <c r="G257"/>
      <c r="H257"/>
      <c r="I257"/>
      <c r="J257"/>
      <c r="K257"/>
      <c r="L257"/>
      <c r="M257"/>
      <c r="N257"/>
      <c r="O257"/>
      <c r="P257"/>
      <c r="Q257"/>
      <c r="R257" s="1"/>
      <c r="S257" s="1"/>
      <c r="T257" s="8"/>
      <c r="U257" s="1"/>
      <c r="V257" s="8"/>
      <c r="W257" s="8"/>
      <c r="X257" s="8"/>
      <c r="Y257" s="8"/>
      <c r="Z257" s="8"/>
      <c r="AA257" s="8"/>
      <c r="AB257" s="8"/>
      <c r="AC257" s="8"/>
      <c r="AD257" s="8"/>
      <c r="AE257" s="8"/>
      <c r="AF257" s="8"/>
      <c r="AG257" s="8"/>
      <c r="AH257" s="8"/>
      <c r="AI257" s="18"/>
      <c r="AJ257" s="1"/>
      <c r="AK257" s="1"/>
      <c r="AL257" s="1"/>
      <c r="AM257" s="1"/>
      <c r="AN257" s="1"/>
      <c r="AO257" s="1"/>
      <c r="AP257" s="1"/>
      <c r="AQ257" s="1"/>
      <c r="AR257" s="1"/>
      <c r="AS257" s="1"/>
      <c r="AT257" s="1"/>
      <c r="AU257" s="1"/>
      <c r="AV257" s="1"/>
      <c r="AW257" s="1"/>
      <c r="AX257" s="1"/>
      <c r="AY257" s="1"/>
      <c r="AZ257" s="1"/>
      <c r="BA257" s="1"/>
      <c r="BB257" s="1"/>
    </row>
    <row r="258" spans="1:54" s="6" customFormat="1" ht="15" hidden="1" customHeight="1" x14ac:dyDescent="0.2">
      <c r="A258" s="386" t="s">
        <v>476</v>
      </c>
      <c r="B258"/>
      <c r="C258"/>
      <c r="D258"/>
      <c r="E258"/>
      <c r="F258"/>
      <c r="G258"/>
      <c r="H258"/>
      <c r="I258"/>
      <c r="J258"/>
      <c r="K258"/>
      <c r="L258"/>
      <c r="M258"/>
      <c r="N258"/>
      <c r="O258"/>
      <c r="P258"/>
      <c r="Q258"/>
      <c r="R258" s="1"/>
      <c r="S258" s="1"/>
      <c r="T258" s="8"/>
      <c r="U258" s="1"/>
      <c r="V258" s="8"/>
      <c r="W258" s="8"/>
      <c r="X258" s="8"/>
      <c r="Y258" s="8"/>
      <c r="Z258" s="8"/>
      <c r="AA258" s="8"/>
      <c r="AB258" s="8"/>
      <c r="AC258" s="8"/>
      <c r="AD258" s="8"/>
      <c r="AE258" s="8"/>
      <c r="AF258" s="8"/>
      <c r="AG258" s="8"/>
      <c r="AH258" s="8"/>
      <c r="AI258" s="18"/>
      <c r="AJ258" s="1"/>
      <c r="AK258" s="1"/>
      <c r="AL258" s="1"/>
      <c r="AM258" s="1"/>
      <c r="AN258" s="1"/>
      <c r="AO258" s="1"/>
      <c r="AP258" s="1"/>
      <c r="AQ258" s="1"/>
      <c r="AR258" s="1"/>
      <c r="AS258" s="1"/>
      <c r="AT258" s="1"/>
      <c r="AU258" s="1"/>
      <c r="AV258" s="1"/>
      <c r="AW258" s="1"/>
      <c r="AX258" s="1"/>
      <c r="AY258" s="1"/>
      <c r="AZ258" s="1"/>
      <c r="BA258" s="1"/>
      <c r="BB258" s="1"/>
    </row>
    <row r="259" spans="1:54" s="6" customFormat="1" ht="15" hidden="1" customHeight="1" x14ac:dyDescent="0.2">
      <c r="A259" s="387" t="s">
        <v>154</v>
      </c>
      <c r="B259"/>
      <c r="C259"/>
      <c r="D259"/>
      <c r="E259"/>
      <c r="F259"/>
      <c r="G259"/>
      <c r="H259"/>
      <c r="I259"/>
      <c r="J259"/>
      <c r="K259"/>
      <c r="L259"/>
      <c r="M259"/>
      <c r="N259"/>
      <c r="O259"/>
      <c r="P259"/>
      <c r="Q259"/>
      <c r="R259" s="1"/>
      <c r="S259" s="1"/>
      <c r="T259" s="8"/>
      <c r="U259" s="1"/>
      <c r="V259" s="8"/>
      <c r="W259" s="8"/>
      <c r="X259" s="8"/>
      <c r="Y259" s="8"/>
      <c r="Z259" s="8"/>
      <c r="AA259" s="8"/>
      <c r="AB259" s="8"/>
      <c r="AC259" s="8"/>
      <c r="AD259" s="8"/>
      <c r="AE259" s="8"/>
      <c r="AF259" s="8"/>
      <c r="AG259" s="8"/>
      <c r="AH259" s="8"/>
      <c r="AI259" s="18"/>
      <c r="AJ259" s="1"/>
      <c r="AK259" s="1"/>
      <c r="AL259" s="1"/>
      <c r="AM259" s="1"/>
      <c r="AN259" s="1"/>
      <c r="AO259" s="1"/>
      <c r="AP259" s="1"/>
      <c r="AQ259" s="1"/>
      <c r="AR259" s="1"/>
      <c r="AS259" s="1"/>
      <c r="AT259" s="1"/>
      <c r="AU259" s="1"/>
      <c r="AV259" s="1"/>
      <c r="AW259" s="1"/>
      <c r="AX259" s="1"/>
      <c r="AY259" s="1"/>
      <c r="AZ259" s="1"/>
      <c r="BA259" s="1"/>
      <c r="BB259" s="1"/>
    </row>
    <row r="260" spans="1:54" s="6" customFormat="1" ht="15" hidden="1" customHeight="1" x14ac:dyDescent="0.2">
      <c r="A260" s="387" t="s">
        <v>559</v>
      </c>
      <c r="B260"/>
      <c r="C260"/>
      <c r="D260"/>
      <c r="E260"/>
      <c r="F260"/>
      <c r="G260"/>
      <c r="H260"/>
      <c r="I260"/>
      <c r="J260"/>
      <c r="K260"/>
      <c r="L260"/>
      <c r="M260"/>
      <c r="N260"/>
      <c r="O260"/>
      <c r="P260"/>
      <c r="Q260"/>
      <c r="R260" s="1"/>
      <c r="S260" s="1"/>
      <c r="T260" s="8"/>
      <c r="U260" s="1"/>
      <c r="V260" s="8"/>
      <c r="W260" s="8"/>
      <c r="X260" s="8"/>
      <c r="Y260" s="8"/>
      <c r="Z260" s="8"/>
      <c r="AA260" s="8"/>
      <c r="AB260" s="8"/>
      <c r="AC260" s="8"/>
      <c r="AD260" s="8"/>
      <c r="AE260" s="8"/>
      <c r="AF260" s="8"/>
      <c r="AG260" s="8"/>
      <c r="AH260" s="8"/>
      <c r="AI260" s="18"/>
      <c r="AJ260" s="1"/>
      <c r="AK260" s="1"/>
      <c r="AL260" s="1"/>
      <c r="AM260" s="1"/>
      <c r="AN260" s="1"/>
      <c r="AO260" s="1"/>
      <c r="AP260" s="1"/>
      <c r="AQ260" s="1"/>
      <c r="AR260" s="1"/>
      <c r="AS260" s="1"/>
      <c r="AT260" s="1"/>
      <c r="AU260" s="1"/>
      <c r="AV260" s="1"/>
      <c r="AW260" s="1"/>
      <c r="AX260" s="1"/>
      <c r="AY260" s="1"/>
      <c r="AZ260" s="1"/>
      <c r="BA260" s="1"/>
      <c r="BB260" s="1"/>
    </row>
    <row r="261" spans="1:54" s="6" customFormat="1" ht="15" hidden="1" customHeight="1" x14ac:dyDescent="0.2">
      <c r="A261" s="387" t="s">
        <v>560</v>
      </c>
      <c r="B261"/>
      <c r="C261"/>
      <c r="D261"/>
      <c r="E261"/>
      <c r="F261"/>
      <c r="G261"/>
      <c r="H261"/>
      <c r="I261"/>
      <c r="J261"/>
      <c r="K261"/>
      <c r="L261"/>
      <c r="M261"/>
      <c r="N261"/>
      <c r="O261"/>
      <c r="P261"/>
      <c r="Q261"/>
      <c r="R261" s="1"/>
      <c r="S261" s="1"/>
      <c r="T261" s="8"/>
      <c r="U261" s="1"/>
      <c r="V261" s="8"/>
      <c r="W261" s="8"/>
      <c r="X261" s="8"/>
      <c r="Y261" s="8"/>
      <c r="Z261" s="8"/>
      <c r="AA261" s="8"/>
      <c r="AB261" s="8"/>
      <c r="AC261" s="8"/>
      <c r="AD261" s="8"/>
      <c r="AE261" s="8"/>
      <c r="AF261" s="8"/>
      <c r="AG261" s="8"/>
      <c r="AH261" s="8"/>
      <c r="AI261" s="18"/>
      <c r="AJ261" s="1"/>
      <c r="AK261" s="1"/>
      <c r="AL261" s="1"/>
      <c r="AM261" s="1"/>
      <c r="AN261" s="1"/>
      <c r="AO261" s="1"/>
      <c r="AP261" s="1"/>
      <c r="AQ261" s="1"/>
      <c r="AR261" s="1"/>
      <c r="AS261" s="1"/>
      <c r="AT261" s="1"/>
      <c r="AU261" s="1"/>
      <c r="AV261" s="1"/>
      <c r="AW261" s="1"/>
      <c r="AX261" s="1"/>
      <c r="AY261" s="1"/>
      <c r="AZ261" s="1"/>
      <c r="BA261" s="1"/>
      <c r="BB261" s="1"/>
    </row>
    <row r="262" spans="1:54" s="6" customFormat="1" ht="15" hidden="1" customHeight="1" x14ac:dyDescent="0.2">
      <c r="A262" s="387" t="s">
        <v>561</v>
      </c>
      <c r="B262"/>
      <c r="C262"/>
      <c r="D262"/>
      <c r="E262"/>
      <c r="F262"/>
      <c r="G262"/>
      <c r="H262"/>
      <c r="I262"/>
      <c r="J262"/>
      <c r="K262"/>
      <c r="L262"/>
      <c r="M262"/>
      <c r="N262"/>
      <c r="O262"/>
      <c r="P262"/>
      <c r="Q262"/>
      <c r="R262" s="1"/>
      <c r="S262" s="1"/>
      <c r="T262" s="8"/>
      <c r="U262" s="1"/>
      <c r="V262" s="8"/>
      <c r="W262" s="8"/>
      <c r="X262" s="8"/>
      <c r="Y262" s="8"/>
      <c r="Z262" s="8"/>
      <c r="AA262" s="8"/>
      <c r="AB262" s="8"/>
      <c r="AC262" s="8"/>
      <c r="AD262" s="8"/>
      <c r="AE262" s="8"/>
      <c r="AF262" s="8"/>
      <c r="AG262" s="8"/>
      <c r="AH262" s="8"/>
      <c r="AI262" s="18"/>
      <c r="AJ262" s="1"/>
      <c r="AK262" s="1"/>
      <c r="AL262" s="1"/>
      <c r="AM262" s="1"/>
      <c r="AN262" s="1"/>
      <c r="AO262" s="1"/>
      <c r="AP262" s="1"/>
      <c r="AQ262" s="1"/>
      <c r="AR262" s="1"/>
      <c r="AS262" s="1"/>
      <c r="AT262" s="1"/>
      <c r="AU262" s="1"/>
      <c r="AV262" s="1"/>
      <c r="AW262" s="1"/>
      <c r="AX262" s="1"/>
      <c r="AY262" s="1"/>
      <c r="AZ262" s="1"/>
      <c r="BA262" s="1"/>
      <c r="BB262" s="1"/>
    </row>
    <row r="263" spans="1:54" s="6" customFormat="1" ht="15" hidden="1" customHeight="1" x14ac:dyDescent="0.2">
      <c r="A263" s="387" t="s">
        <v>562</v>
      </c>
      <c r="B263"/>
      <c r="C263"/>
      <c r="D263"/>
      <c r="E263"/>
      <c r="F263"/>
      <c r="G263"/>
      <c r="H263"/>
      <c r="I263"/>
      <c r="J263"/>
      <c r="K263"/>
      <c r="L263"/>
      <c r="M263"/>
      <c r="N263"/>
      <c r="O263"/>
      <c r="P263"/>
      <c r="Q263"/>
      <c r="R263" s="1"/>
      <c r="S263" s="1"/>
      <c r="T263" s="8"/>
      <c r="U263" s="1"/>
      <c r="V263" s="8"/>
      <c r="W263" s="8"/>
      <c r="X263" s="8"/>
      <c r="Y263" s="8"/>
      <c r="Z263" s="8"/>
      <c r="AA263" s="8"/>
      <c r="AB263" s="8"/>
      <c r="AC263" s="8"/>
      <c r="AD263" s="8"/>
      <c r="AE263" s="8"/>
      <c r="AF263" s="8"/>
      <c r="AG263" s="8"/>
      <c r="AH263" s="8"/>
      <c r="AI263" s="18"/>
      <c r="AJ263" s="1"/>
      <c r="AK263" s="1"/>
      <c r="AL263" s="1"/>
      <c r="AM263" s="1"/>
      <c r="AN263" s="1"/>
      <c r="AO263" s="1"/>
      <c r="AP263" s="1"/>
      <c r="AQ263" s="1"/>
      <c r="AR263" s="1"/>
      <c r="AS263" s="1"/>
      <c r="AT263" s="1"/>
      <c r="AU263" s="1"/>
      <c r="AV263" s="1"/>
      <c r="AW263" s="1"/>
      <c r="AX263" s="1"/>
      <c r="AY263" s="1"/>
      <c r="AZ263" s="1"/>
      <c r="BA263" s="1"/>
      <c r="BB263" s="1"/>
    </row>
    <row r="264" spans="1:54" s="6" customFormat="1" ht="15" hidden="1" customHeight="1" x14ac:dyDescent="0.2">
      <c r="A264" s="387" t="s">
        <v>477</v>
      </c>
      <c r="B264"/>
      <c r="C264"/>
      <c r="D264"/>
      <c r="E264"/>
      <c r="F264"/>
      <c r="G264"/>
      <c r="H264"/>
      <c r="I264"/>
      <c r="J264"/>
      <c r="K264"/>
      <c r="L264"/>
      <c r="M264"/>
      <c r="N264"/>
      <c r="O264"/>
      <c r="P264"/>
      <c r="Q264"/>
      <c r="R264" s="1"/>
      <c r="S264" s="1"/>
      <c r="T264" s="8"/>
      <c r="U264" s="1"/>
      <c r="V264" s="8"/>
      <c r="W264" s="8"/>
      <c r="X264" s="8"/>
      <c r="Y264" s="8"/>
      <c r="Z264" s="8"/>
      <c r="AA264" s="8"/>
      <c r="AB264" s="8"/>
      <c r="AC264" s="8"/>
      <c r="AD264" s="8"/>
      <c r="AE264" s="8"/>
      <c r="AF264" s="8"/>
      <c r="AG264" s="8"/>
      <c r="AH264" s="8"/>
      <c r="AI264" s="18"/>
      <c r="AJ264" s="1"/>
      <c r="AK264" s="1"/>
      <c r="AL264" s="1"/>
      <c r="AM264" s="1"/>
      <c r="AN264" s="1"/>
      <c r="AO264" s="1"/>
      <c r="AP264" s="1"/>
      <c r="AQ264" s="1"/>
      <c r="AR264" s="1"/>
      <c r="AS264" s="1"/>
      <c r="AT264" s="1"/>
      <c r="AU264" s="1"/>
      <c r="AV264" s="1"/>
      <c r="AW264" s="1"/>
      <c r="AX264" s="1"/>
      <c r="AY264" s="1"/>
      <c r="AZ264" s="1"/>
      <c r="BA264" s="1"/>
      <c r="BB264" s="1"/>
    </row>
    <row r="265" spans="1:54" s="6" customFormat="1" ht="15" hidden="1" customHeight="1" x14ac:dyDescent="0.2">
      <c r="A265" s="387" t="s">
        <v>478</v>
      </c>
      <c r="B265"/>
      <c r="C265"/>
      <c r="D265"/>
      <c r="E265"/>
      <c r="F265"/>
      <c r="G265"/>
      <c r="H265"/>
      <c r="I265"/>
      <c r="J265"/>
      <c r="K265"/>
      <c r="L265"/>
      <c r="M265"/>
      <c r="N265"/>
      <c r="O265"/>
      <c r="P265"/>
      <c r="Q265"/>
      <c r="R265" s="1"/>
      <c r="S265" s="1"/>
      <c r="T265" s="8"/>
      <c r="U265" s="1"/>
      <c r="V265" s="8"/>
      <c r="W265" s="8"/>
      <c r="X265" s="8"/>
      <c r="Y265" s="8"/>
      <c r="Z265" s="8"/>
      <c r="AA265" s="8"/>
      <c r="AB265" s="8"/>
      <c r="AC265" s="8"/>
      <c r="AD265" s="8"/>
      <c r="AE265" s="8"/>
      <c r="AF265" s="8"/>
      <c r="AG265" s="8"/>
      <c r="AH265" s="8"/>
      <c r="AI265" s="18"/>
      <c r="AJ265" s="1"/>
      <c r="AK265" s="1"/>
      <c r="AL265" s="1"/>
      <c r="AM265" s="1"/>
      <c r="AN265" s="1"/>
      <c r="AO265" s="1"/>
      <c r="AP265" s="1"/>
      <c r="AQ265" s="1"/>
      <c r="AR265" s="1"/>
      <c r="AS265" s="1"/>
      <c r="AT265" s="1"/>
      <c r="AU265" s="1"/>
      <c r="AV265" s="1"/>
      <c r="AW265" s="1"/>
      <c r="AX265" s="1"/>
      <c r="AY265" s="1"/>
      <c r="AZ265" s="1"/>
      <c r="BA265" s="1"/>
      <c r="BB265" s="1"/>
    </row>
    <row r="266" spans="1:54" s="6" customFormat="1" ht="15" hidden="1" customHeight="1" x14ac:dyDescent="0.2">
      <c r="A266" s="387" t="s">
        <v>479</v>
      </c>
      <c r="B266"/>
      <c r="C266"/>
      <c r="D266"/>
      <c r="E266"/>
      <c r="F266"/>
      <c r="G266"/>
      <c r="H266"/>
      <c r="I266"/>
      <c r="J266"/>
      <c r="K266"/>
      <c r="L266"/>
      <c r="M266"/>
      <c r="N266"/>
      <c r="O266"/>
      <c r="P266"/>
      <c r="Q266"/>
      <c r="R266" s="1"/>
      <c r="S266" s="1"/>
      <c r="T266" s="8"/>
      <c r="U266" s="1"/>
      <c r="V266" s="8"/>
      <c r="W266" s="8"/>
      <c r="X266" s="8"/>
      <c r="Y266" s="8"/>
      <c r="Z266" s="8"/>
      <c r="AA266" s="8"/>
      <c r="AB266" s="8"/>
      <c r="AC266" s="8"/>
      <c r="AD266" s="8"/>
      <c r="AE266" s="8"/>
      <c r="AF266" s="8"/>
      <c r="AG266" s="8"/>
      <c r="AH266" s="8"/>
      <c r="AI266" s="18"/>
      <c r="AJ266" s="1"/>
      <c r="AK266" s="1"/>
      <c r="AL266" s="1"/>
      <c r="AM266" s="1"/>
      <c r="AN266" s="1"/>
      <c r="AO266" s="1"/>
      <c r="AP266" s="1"/>
      <c r="AQ266" s="1"/>
      <c r="AR266" s="1"/>
      <c r="AS266" s="1"/>
      <c r="AT266" s="1"/>
      <c r="AU266" s="1"/>
      <c r="AV266" s="1"/>
      <c r="AW266" s="1"/>
      <c r="AX266" s="1"/>
      <c r="AY266" s="1"/>
      <c r="AZ266" s="1"/>
      <c r="BA266" s="1"/>
      <c r="BB266" s="1"/>
    </row>
    <row r="267" spans="1:54" s="6" customFormat="1" ht="15" hidden="1" customHeight="1" x14ac:dyDescent="0.2">
      <c r="A267" s="387" t="s">
        <v>480</v>
      </c>
      <c r="B267"/>
      <c r="C267"/>
      <c r="D267"/>
      <c r="E267"/>
      <c r="F267"/>
      <c r="G267"/>
      <c r="H267"/>
      <c r="I267"/>
      <c r="J267"/>
      <c r="K267"/>
      <c r="L267"/>
      <c r="M267"/>
      <c r="N267"/>
      <c r="O267"/>
      <c r="P267"/>
      <c r="Q267"/>
      <c r="R267" s="1"/>
      <c r="S267" s="1"/>
      <c r="T267" s="8"/>
      <c r="U267" s="1"/>
      <c r="V267" s="8"/>
      <c r="W267" s="8"/>
      <c r="X267" s="8"/>
      <c r="Y267" s="8"/>
      <c r="Z267" s="8"/>
      <c r="AA267" s="8"/>
      <c r="AB267" s="8"/>
      <c r="AC267" s="8"/>
      <c r="AD267" s="8"/>
      <c r="AE267" s="8"/>
      <c r="AF267" s="8"/>
      <c r="AG267" s="8"/>
      <c r="AH267" s="8"/>
      <c r="AI267" s="18"/>
      <c r="AJ267" s="1"/>
      <c r="AK267" s="1"/>
      <c r="AL267" s="1"/>
      <c r="AM267" s="1"/>
      <c r="AN267" s="1"/>
      <c r="AO267" s="1"/>
      <c r="AP267" s="1"/>
      <c r="AQ267" s="1"/>
      <c r="AR267" s="1"/>
      <c r="AS267" s="1"/>
      <c r="AT267" s="1"/>
      <c r="AU267" s="1"/>
      <c r="AV267" s="1"/>
      <c r="AW267" s="1"/>
      <c r="AX267" s="1"/>
      <c r="AY267" s="1"/>
      <c r="AZ267" s="1"/>
      <c r="BA267" s="1"/>
      <c r="BB267" s="1"/>
    </row>
    <row r="268" spans="1:54" s="6" customFormat="1" ht="15" hidden="1" customHeight="1" x14ac:dyDescent="0.2">
      <c r="A268" s="387" t="s">
        <v>563</v>
      </c>
      <c r="B268"/>
      <c r="C268"/>
      <c r="D268"/>
      <c r="E268"/>
      <c r="F268"/>
      <c r="G268"/>
      <c r="H268"/>
      <c r="I268"/>
      <c r="J268"/>
      <c r="K268"/>
      <c r="L268"/>
      <c r="M268"/>
      <c r="N268"/>
      <c r="O268"/>
      <c r="P268"/>
      <c r="Q268"/>
      <c r="R268" s="1"/>
      <c r="S268" s="1"/>
      <c r="T268" s="8"/>
      <c r="U268" s="1"/>
      <c r="V268" s="8"/>
      <c r="W268" s="8"/>
      <c r="X268" s="8"/>
      <c r="Y268" s="8"/>
      <c r="Z268" s="8"/>
      <c r="AA268" s="8"/>
      <c r="AB268" s="8"/>
      <c r="AC268" s="8"/>
      <c r="AD268" s="8"/>
      <c r="AE268" s="8"/>
      <c r="AF268" s="8"/>
      <c r="AG268" s="8"/>
      <c r="AH268" s="8"/>
      <c r="AI268" s="18"/>
      <c r="AJ268" s="1"/>
      <c r="AK268" s="1"/>
      <c r="AL268" s="1"/>
      <c r="AM268" s="1"/>
      <c r="AN268" s="1"/>
      <c r="AO268" s="1"/>
      <c r="AP268" s="1"/>
      <c r="AQ268" s="1"/>
      <c r="AR268" s="1"/>
      <c r="AS268" s="1"/>
      <c r="AT268" s="1"/>
      <c r="AU268" s="1"/>
      <c r="AV268" s="1"/>
      <c r="AW268" s="1"/>
      <c r="AX268" s="1"/>
      <c r="AY268" s="1"/>
      <c r="AZ268" s="1"/>
      <c r="BA268" s="1"/>
      <c r="BB268" s="1"/>
    </row>
    <row r="269" spans="1:54" s="6" customFormat="1" ht="15" hidden="1" customHeight="1" x14ac:dyDescent="0.2">
      <c r="A269" s="387" t="s">
        <v>564</v>
      </c>
      <c r="B269"/>
      <c r="C269"/>
      <c r="D269"/>
      <c r="E269"/>
      <c r="F269"/>
      <c r="G269"/>
      <c r="H269"/>
      <c r="I269"/>
      <c r="J269"/>
      <c r="K269"/>
      <c r="L269"/>
      <c r="M269"/>
      <c r="N269"/>
      <c r="O269"/>
      <c r="P269"/>
      <c r="Q269"/>
      <c r="R269" s="1"/>
      <c r="S269" s="1"/>
      <c r="T269" s="8"/>
      <c r="U269" s="1"/>
      <c r="V269" s="8"/>
      <c r="W269" s="8"/>
      <c r="X269" s="8"/>
      <c r="Y269" s="8"/>
      <c r="Z269" s="8"/>
      <c r="AA269" s="8"/>
      <c r="AB269" s="8"/>
      <c r="AC269" s="8"/>
      <c r="AD269" s="8"/>
      <c r="AE269" s="8"/>
      <c r="AF269" s="8"/>
      <c r="AG269" s="8"/>
      <c r="AH269" s="8"/>
      <c r="AI269" s="18"/>
      <c r="AJ269" s="1"/>
      <c r="AK269" s="1"/>
      <c r="AL269" s="1"/>
      <c r="AM269" s="1"/>
      <c r="AN269" s="1"/>
      <c r="AO269" s="1"/>
      <c r="AP269" s="1"/>
      <c r="AQ269" s="1"/>
      <c r="AR269" s="1"/>
      <c r="AS269" s="1"/>
      <c r="AT269" s="1"/>
      <c r="AU269" s="1"/>
      <c r="AV269" s="1"/>
      <c r="AW269" s="1"/>
      <c r="AX269" s="1"/>
      <c r="AY269" s="1"/>
      <c r="AZ269" s="1"/>
      <c r="BA269" s="1"/>
      <c r="BB269" s="1"/>
    </row>
    <row r="270" spans="1:54" s="6" customFormat="1" ht="15" hidden="1" customHeight="1" x14ac:dyDescent="0.2">
      <c r="A270" s="387" t="s">
        <v>565</v>
      </c>
      <c r="B270"/>
      <c r="C270"/>
      <c r="D270"/>
      <c r="E270"/>
      <c r="F270"/>
      <c r="G270"/>
      <c r="H270"/>
      <c r="I270"/>
      <c r="J270"/>
      <c r="K270"/>
      <c r="L270"/>
      <c r="M270"/>
      <c r="N270"/>
      <c r="O270"/>
      <c r="P270"/>
      <c r="Q270"/>
      <c r="R270" s="1"/>
      <c r="S270" s="1"/>
      <c r="T270" s="8"/>
      <c r="U270" s="1"/>
      <c r="V270" s="8"/>
      <c r="W270" s="8"/>
      <c r="X270" s="8"/>
      <c r="Y270" s="8"/>
      <c r="Z270" s="8"/>
      <c r="AA270" s="8"/>
      <c r="AB270" s="8"/>
      <c r="AC270" s="8"/>
      <c r="AD270" s="8"/>
      <c r="AE270" s="8"/>
      <c r="AF270" s="8"/>
      <c r="AG270" s="8"/>
      <c r="AH270" s="8"/>
      <c r="AI270" s="18"/>
      <c r="AJ270" s="1"/>
      <c r="AK270" s="1"/>
      <c r="AL270" s="1"/>
      <c r="AM270" s="1"/>
      <c r="AN270" s="1"/>
      <c r="AO270" s="1"/>
      <c r="AP270" s="1"/>
      <c r="AQ270" s="1"/>
      <c r="AR270" s="1"/>
      <c r="AS270" s="1"/>
      <c r="AT270" s="1"/>
      <c r="AU270" s="1"/>
      <c r="AV270" s="1"/>
      <c r="AW270" s="1"/>
      <c r="AX270" s="1"/>
      <c r="AY270" s="1"/>
      <c r="AZ270" s="1"/>
      <c r="BA270" s="1"/>
      <c r="BB270" s="1"/>
    </row>
    <row r="271" spans="1:54" s="6" customFormat="1" ht="15" hidden="1" customHeight="1" x14ac:dyDescent="0.2">
      <c r="A271" s="387" t="s">
        <v>566</v>
      </c>
      <c r="B271"/>
      <c r="C271"/>
      <c r="D271"/>
      <c r="E271"/>
      <c r="F271"/>
      <c r="G271"/>
      <c r="H271"/>
      <c r="I271"/>
      <c r="J271"/>
      <c r="K271"/>
      <c r="L271"/>
      <c r="M271"/>
      <c r="N271"/>
      <c r="O271"/>
      <c r="P271"/>
      <c r="Q271"/>
      <c r="R271" s="1"/>
      <c r="S271" s="1"/>
      <c r="T271" s="8"/>
      <c r="U271" s="1"/>
      <c r="V271" s="8"/>
      <c r="W271" s="8"/>
      <c r="X271" s="8"/>
      <c r="Y271" s="8"/>
      <c r="Z271" s="8"/>
      <c r="AA271" s="8"/>
      <c r="AB271" s="8"/>
      <c r="AC271" s="8"/>
      <c r="AD271" s="8"/>
      <c r="AE271" s="8"/>
      <c r="AF271" s="8"/>
      <c r="AG271" s="8"/>
      <c r="AH271" s="8"/>
      <c r="AI271" s="18"/>
      <c r="AJ271" s="1"/>
      <c r="AK271" s="1"/>
      <c r="AL271" s="1"/>
      <c r="AM271" s="1"/>
      <c r="AN271" s="1"/>
      <c r="AO271" s="1"/>
      <c r="AP271" s="1"/>
      <c r="AQ271" s="1"/>
      <c r="AR271" s="1"/>
      <c r="AS271" s="1"/>
      <c r="AT271" s="1"/>
      <c r="AU271" s="1"/>
      <c r="AV271" s="1"/>
      <c r="AW271" s="1"/>
      <c r="AX271" s="1"/>
      <c r="AY271" s="1"/>
      <c r="AZ271" s="1"/>
      <c r="BA271" s="1"/>
      <c r="BB271" s="1"/>
    </row>
    <row r="272" spans="1:54" s="6" customFormat="1" ht="15" hidden="1" customHeight="1" x14ac:dyDescent="0.2">
      <c r="A272" s="388"/>
      <c r="B272"/>
      <c r="C272"/>
      <c r="D272"/>
      <c r="E272"/>
      <c r="F272"/>
      <c r="G272"/>
      <c r="H272"/>
      <c r="I272"/>
      <c r="J272"/>
      <c r="K272"/>
      <c r="L272"/>
      <c r="M272"/>
      <c r="N272"/>
      <c r="O272"/>
      <c r="P272"/>
      <c r="Q272"/>
      <c r="R272" s="1"/>
      <c r="S272" s="1"/>
      <c r="T272" s="8"/>
      <c r="U272" s="1"/>
      <c r="V272" s="8"/>
      <c r="W272" s="8"/>
      <c r="X272" s="8"/>
      <c r="Y272" s="8"/>
      <c r="Z272" s="8"/>
      <c r="AA272" s="8"/>
      <c r="AB272" s="8"/>
      <c r="AC272" s="8"/>
      <c r="AD272" s="8"/>
      <c r="AE272" s="8"/>
      <c r="AF272" s="8"/>
      <c r="AG272" s="8"/>
      <c r="AH272" s="8"/>
      <c r="AI272" s="18"/>
      <c r="AJ272" s="1"/>
      <c r="AK272" s="1"/>
      <c r="AL272" s="1"/>
      <c r="AM272" s="1"/>
      <c r="AN272" s="1"/>
      <c r="AO272" s="1"/>
      <c r="AP272" s="1"/>
      <c r="AQ272" s="1"/>
      <c r="AR272" s="1"/>
      <c r="AS272" s="1"/>
      <c r="AT272" s="1"/>
      <c r="AU272" s="1"/>
      <c r="AV272" s="1"/>
      <c r="AW272" s="1"/>
      <c r="AX272" s="1"/>
      <c r="AY272" s="1"/>
      <c r="AZ272" s="1"/>
      <c r="BA272" s="1"/>
      <c r="BB272" s="1"/>
    </row>
    <row r="273" spans="1:54" s="6" customFormat="1" ht="15.75" hidden="1" customHeight="1" x14ac:dyDescent="0.2">
      <c r="A273" s="389"/>
      <c r="B273"/>
      <c r="C273"/>
      <c r="D273"/>
      <c r="E273"/>
      <c r="F273"/>
      <c r="G273"/>
      <c r="H273"/>
      <c r="I273"/>
      <c r="J273"/>
      <c r="K273"/>
      <c r="L273"/>
      <c r="M273"/>
      <c r="N273"/>
      <c r="O273"/>
      <c r="P273"/>
      <c r="Q273"/>
      <c r="R273" s="1"/>
      <c r="S273" s="1"/>
      <c r="T273" s="8"/>
      <c r="U273" s="1"/>
      <c r="V273" s="8"/>
      <c r="W273" s="8"/>
      <c r="X273" s="8"/>
      <c r="Y273" s="8"/>
      <c r="Z273" s="8"/>
      <c r="AA273" s="8"/>
      <c r="AB273" s="8"/>
      <c r="AC273" s="8"/>
      <c r="AD273" s="8"/>
      <c r="AE273" s="8"/>
      <c r="AF273" s="8"/>
      <c r="AG273" s="8"/>
      <c r="AH273" s="8"/>
      <c r="AI273" s="18"/>
      <c r="AJ273" s="1"/>
      <c r="AK273" s="1"/>
      <c r="AL273" s="1"/>
      <c r="AM273" s="1"/>
      <c r="AN273" s="1"/>
      <c r="AO273" s="1"/>
      <c r="AP273" s="1"/>
      <c r="AQ273" s="1"/>
      <c r="AR273" s="1"/>
      <c r="AS273" s="1"/>
      <c r="AT273" s="1"/>
      <c r="AU273" s="1"/>
      <c r="AV273" s="1"/>
      <c r="AW273" s="1"/>
      <c r="AX273" s="1"/>
      <c r="AY273" s="1"/>
      <c r="AZ273" s="1"/>
      <c r="BA273" s="1"/>
      <c r="BB273" s="1"/>
    </row>
    <row r="274" spans="1:54" s="7" customFormat="1" ht="15.75" hidden="1" customHeight="1" x14ac:dyDescent="0.2">
      <c r="A274" s="390" t="s">
        <v>268</v>
      </c>
      <c r="B274"/>
      <c r="C274"/>
      <c r="D274"/>
      <c r="E274"/>
      <c r="F274"/>
      <c r="G274"/>
      <c r="H274"/>
      <c r="I274"/>
      <c r="J274"/>
      <c r="K274"/>
      <c r="L274"/>
      <c r="M274"/>
      <c r="N274"/>
      <c r="O274"/>
      <c r="P274"/>
      <c r="Q274"/>
      <c r="R274" s="1"/>
      <c r="S274" s="1"/>
      <c r="T274" s="8"/>
      <c r="U274" s="1"/>
      <c r="V274" s="8"/>
      <c r="W274" s="8"/>
      <c r="X274" s="8"/>
      <c r="Y274" s="8"/>
      <c r="Z274" s="8"/>
      <c r="AA274" s="8"/>
      <c r="AB274" s="8"/>
      <c r="AC274" s="8"/>
      <c r="AD274" s="8"/>
      <c r="AE274" s="8"/>
      <c r="AF274" s="8"/>
      <c r="AG274" s="8"/>
      <c r="AH274" s="8"/>
      <c r="AI274" s="18"/>
      <c r="AJ274" s="1"/>
      <c r="AK274" s="1"/>
      <c r="AL274" s="1"/>
      <c r="AM274" s="1"/>
      <c r="AN274" s="1"/>
      <c r="AO274" s="1"/>
      <c r="AP274" s="1"/>
      <c r="AQ274" s="1"/>
      <c r="AR274" s="1"/>
      <c r="AS274" s="1"/>
      <c r="AT274" s="1"/>
      <c r="AU274" s="1"/>
      <c r="AV274" s="1"/>
      <c r="AW274" s="1"/>
      <c r="AX274" s="1"/>
      <c r="AY274" s="1"/>
      <c r="AZ274" s="1"/>
      <c r="BA274" s="1"/>
      <c r="BB274" s="1"/>
    </row>
    <row r="275" spans="1:54" s="4" customFormat="1" ht="15" hidden="1" customHeight="1" x14ac:dyDescent="0.2">
      <c r="A275" s="391" t="s">
        <v>154</v>
      </c>
      <c r="B275"/>
      <c r="C275"/>
      <c r="D275"/>
      <c r="E275"/>
      <c r="F275"/>
      <c r="G275"/>
      <c r="H275"/>
      <c r="I275"/>
      <c r="J275"/>
      <c r="K275"/>
      <c r="L275"/>
      <c r="M275"/>
      <c r="N275"/>
      <c r="O275"/>
      <c r="P275"/>
      <c r="Q275"/>
      <c r="R275" s="1"/>
      <c r="S275" s="1"/>
      <c r="T275" s="8"/>
      <c r="U275" s="1"/>
      <c r="V275" s="8"/>
      <c r="W275" s="8"/>
      <c r="X275" s="8"/>
      <c r="Y275" s="8"/>
      <c r="Z275" s="8"/>
      <c r="AA275" s="8"/>
      <c r="AB275" s="8"/>
      <c r="AC275" s="8"/>
      <c r="AD275" s="8"/>
      <c r="AE275" s="8"/>
      <c r="AF275" s="8"/>
      <c r="AG275" s="8"/>
      <c r="AH275" s="8"/>
      <c r="AI275" s="18"/>
      <c r="AJ275" s="1"/>
      <c r="AK275" s="1"/>
      <c r="AL275" s="1"/>
      <c r="AM275" s="1"/>
      <c r="AN275" s="1"/>
      <c r="AO275" s="1"/>
      <c r="AP275" s="1"/>
      <c r="AQ275" s="1"/>
      <c r="AR275" s="1"/>
      <c r="AS275" s="1"/>
      <c r="AT275" s="1"/>
      <c r="AU275" s="1"/>
      <c r="AV275" s="1"/>
      <c r="AW275" s="1"/>
      <c r="AX275" s="1"/>
      <c r="AY275" s="1"/>
      <c r="AZ275" s="1"/>
      <c r="BA275" s="1"/>
      <c r="BB275" s="1"/>
    </row>
    <row r="276" spans="1:54" s="4" customFormat="1" hidden="1" x14ac:dyDescent="0.2">
      <c r="A276" s="391" t="s">
        <v>481</v>
      </c>
      <c r="B276"/>
      <c r="C276"/>
      <c r="D276"/>
      <c r="E276"/>
      <c r="F276"/>
      <c r="G276"/>
      <c r="H276"/>
      <c r="I276"/>
      <c r="J276"/>
      <c r="K276"/>
      <c r="L276"/>
      <c r="M276"/>
      <c r="N276"/>
      <c r="O276"/>
      <c r="P276"/>
      <c r="Q276"/>
      <c r="R276" s="1"/>
      <c r="S276" s="1"/>
      <c r="T276" s="8"/>
      <c r="U276" s="1"/>
      <c r="V276" s="8"/>
      <c r="W276" s="8"/>
      <c r="X276" s="8"/>
      <c r="Y276" s="8"/>
      <c r="Z276" s="8"/>
      <c r="AA276" s="8"/>
      <c r="AB276" s="8"/>
      <c r="AC276" s="8"/>
      <c r="AD276" s="8"/>
      <c r="AE276" s="8"/>
      <c r="AF276" s="8"/>
      <c r="AG276" s="8"/>
      <c r="AH276" s="8"/>
      <c r="AI276" s="18"/>
      <c r="AJ276" s="1"/>
      <c r="AK276" s="1"/>
      <c r="AL276" s="1"/>
      <c r="AM276" s="1"/>
      <c r="AN276" s="1"/>
      <c r="AO276" s="1"/>
      <c r="AP276" s="1"/>
      <c r="AQ276" s="1"/>
      <c r="AR276" s="1"/>
      <c r="AS276" s="1"/>
      <c r="AT276" s="1"/>
      <c r="AU276" s="1"/>
      <c r="AV276" s="1"/>
      <c r="AW276" s="1"/>
      <c r="AX276" s="1"/>
      <c r="AY276" s="1"/>
      <c r="AZ276" s="1"/>
      <c r="BA276" s="1"/>
      <c r="BB276" s="1"/>
    </row>
    <row r="277" spans="1:54" s="4" customFormat="1" hidden="1" x14ac:dyDescent="0.2">
      <c r="A277" s="391" t="s">
        <v>482</v>
      </c>
      <c r="B277"/>
      <c r="C277"/>
      <c r="D277"/>
      <c r="E277"/>
      <c r="F277"/>
      <c r="G277"/>
      <c r="H277"/>
      <c r="I277"/>
      <c r="J277"/>
      <c r="K277"/>
      <c r="L277"/>
      <c r="M277"/>
      <c r="N277"/>
      <c r="O277"/>
      <c r="P277"/>
      <c r="Q277"/>
      <c r="R277" s="1"/>
      <c r="S277" s="1"/>
      <c r="T277" s="8"/>
      <c r="U277" s="1"/>
      <c r="V277" s="8"/>
      <c r="W277" s="8"/>
      <c r="X277" s="8"/>
      <c r="Y277" s="8"/>
      <c r="Z277" s="8"/>
      <c r="AA277" s="8"/>
      <c r="AB277" s="8"/>
      <c r="AC277" s="8"/>
      <c r="AD277" s="8"/>
      <c r="AE277" s="8"/>
      <c r="AF277" s="8"/>
      <c r="AG277" s="8"/>
      <c r="AH277" s="8"/>
      <c r="AI277" s="18"/>
      <c r="AJ277" s="1"/>
      <c r="AK277" s="1"/>
      <c r="AL277" s="1"/>
      <c r="AM277" s="1"/>
      <c r="AN277" s="1"/>
      <c r="AO277" s="1"/>
      <c r="AP277" s="1"/>
      <c r="AQ277" s="1"/>
      <c r="AR277" s="1"/>
      <c r="AS277" s="1"/>
      <c r="AT277" s="1"/>
      <c r="AU277" s="1"/>
      <c r="AV277" s="1"/>
      <c r="AW277" s="1"/>
      <c r="AX277" s="1"/>
      <c r="AY277" s="1"/>
      <c r="AZ277" s="1"/>
      <c r="BA277" s="1"/>
      <c r="BB277" s="1"/>
    </row>
    <row r="278" spans="1:54" s="4" customFormat="1" hidden="1" x14ac:dyDescent="0.2">
      <c r="A278" s="391" t="s">
        <v>483</v>
      </c>
      <c r="B278"/>
      <c r="C278"/>
      <c r="D278"/>
      <c r="E278"/>
      <c r="F278"/>
      <c r="G278"/>
      <c r="H278"/>
      <c r="I278"/>
      <c r="J278"/>
      <c r="K278"/>
      <c r="L278"/>
      <c r="M278"/>
      <c r="N278"/>
      <c r="O278"/>
      <c r="P278"/>
      <c r="Q278"/>
      <c r="R278" s="1"/>
      <c r="S278" s="1"/>
      <c r="T278" s="8"/>
      <c r="U278" s="1"/>
      <c r="V278" s="8"/>
      <c r="W278" s="8"/>
      <c r="X278" s="8"/>
      <c r="Y278" s="8"/>
      <c r="Z278" s="8"/>
      <c r="AA278" s="8"/>
      <c r="AB278" s="8"/>
      <c r="AC278" s="8"/>
      <c r="AD278" s="8"/>
      <c r="AE278" s="8"/>
      <c r="AF278" s="8"/>
      <c r="AG278" s="8"/>
      <c r="AH278" s="8"/>
      <c r="AI278" s="18"/>
      <c r="AJ278" s="1"/>
      <c r="AK278" s="1"/>
      <c r="AL278" s="1"/>
      <c r="AM278" s="1"/>
      <c r="AN278" s="1"/>
      <c r="AO278" s="1"/>
      <c r="AP278" s="1"/>
      <c r="AQ278" s="1"/>
      <c r="AR278" s="1"/>
      <c r="AS278" s="1"/>
      <c r="AT278" s="1"/>
      <c r="AU278" s="1"/>
      <c r="AV278" s="1"/>
      <c r="AW278" s="1"/>
      <c r="AX278" s="1"/>
      <c r="AY278" s="1"/>
      <c r="AZ278" s="1"/>
      <c r="BA278" s="1"/>
      <c r="BB278" s="1"/>
    </row>
    <row r="279" spans="1:54" s="4" customFormat="1" hidden="1" x14ac:dyDescent="0.2">
      <c r="A279" s="391" t="s">
        <v>484</v>
      </c>
      <c r="B279"/>
      <c r="C279"/>
      <c r="D279"/>
      <c r="E279"/>
      <c r="F279"/>
      <c r="G279"/>
      <c r="H279"/>
      <c r="I279"/>
      <c r="J279"/>
      <c r="K279"/>
      <c r="L279"/>
      <c r="M279"/>
      <c r="N279"/>
      <c r="O279"/>
      <c r="P279"/>
      <c r="Q279"/>
      <c r="R279" s="1"/>
      <c r="S279" s="1"/>
      <c r="T279" s="8"/>
      <c r="U279" s="1"/>
      <c r="V279" s="8"/>
      <c r="W279" s="8"/>
      <c r="X279" s="8"/>
      <c r="Y279" s="8"/>
      <c r="Z279" s="8"/>
      <c r="AA279" s="8"/>
      <c r="AB279" s="8"/>
      <c r="AC279" s="8"/>
      <c r="AD279" s="8"/>
      <c r="AE279" s="8"/>
      <c r="AF279" s="8"/>
      <c r="AG279" s="8"/>
      <c r="AH279" s="8"/>
      <c r="AI279" s="18"/>
      <c r="AJ279" s="1"/>
      <c r="AK279" s="1"/>
      <c r="AL279" s="1"/>
      <c r="AM279" s="1"/>
      <c r="AN279" s="1"/>
      <c r="AO279" s="1"/>
      <c r="AP279" s="1"/>
      <c r="AQ279" s="1"/>
      <c r="AR279" s="1"/>
      <c r="AS279" s="1"/>
      <c r="AT279" s="1"/>
      <c r="AU279" s="1"/>
      <c r="AV279" s="1"/>
      <c r="AW279" s="1"/>
      <c r="AX279" s="1"/>
      <c r="AY279" s="1"/>
      <c r="AZ279" s="1"/>
      <c r="BA279" s="1"/>
      <c r="BB279" s="1"/>
    </row>
    <row r="280" spans="1:54" s="4" customFormat="1" hidden="1" x14ac:dyDescent="0.2">
      <c r="A280" s="391" t="s">
        <v>485</v>
      </c>
      <c r="B280"/>
      <c r="C280"/>
      <c r="D280"/>
      <c r="E280"/>
      <c r="F280"/>
      <c r="G280"/>
      <c r="H280"/>
      <c r="I280"/>
      <c r="J280"/>
      <c r="K280"/>
      <c r="L280"/>
      <c r="M280"/>
      <c r="N280"/>
      <c r="O280"/>
      <c r="P280"/>
      <c r="Q280"/>
      <c r="R280" s="1"/>
      <c r="S280" s="1"/>
      <c r="T280" s="8"/>
      <c r="U280" s="1"/>
      <c r="V280" s="8"/>
      <c r="W280" s="8"/>
      <c r="X280" s="8"/>
      <c r="Y280" s="8"/>
      <c r="Z280" s="8"/>
      <c r="AA280" s="8"/>
      <c r="AB280" s="8"/>
      <c r="AC280" s="8"/>
      <c r="AD280" s="8"/>
      <c r="AE280" s="8"/>
      <c r="AF280" s="8"/>
      <c r="AG280" s="8"/>
      <c r="AH280" s="8"/>
      <c r="AI280" s="18"/>
      <c r="AJ280" s="1"/>
      <c r="AK280" s="1"/>
      <c r="AL280" s="1"/>
      <c r="AM280" s="1"/>
      <c r="AN280" s="1"/>
      <c r="AO280" s="1"/>
      <c r="AP280" s="1"/>
      <c r="AQ280" s="1"/>
      <c r="AR280" s="1"/>
      <c r="AS280" s="1"/>
      <c r="AT280" s="1"/>
      <c r="AU280" s="1"/>
      <c r="AV280" s="1"/>
      <c r="AW280" s="1"/>
      <c r="AX280" s="1"/>
      <c r="AY280" s="1"/>
      <c r="AZ280" s="1"/>
      <c r="BA280" s="1"/>
      <c r="BB280" s="1"/>
    </row>
    <row r="281" spans="1:54" s="4" customFormat="1" hidden="1" x14ac:dyDescent="0.2">
      <c r="A281" s="391" t="s">
        <v>486</v>
      </c>
      <c r="B281"/>
      <c r="C281"/>
      <c r="D281"/>
      <c r="E281"/>
      <c r="F281"/>
      <c r="G281"/>
      <c r="H281"/>
      <c r="I281"/>
      <c r="J281"/>
      <c r="K281"/>
      <c r="L281"/>
      <c r="M281"/>
      <c r="N281"/>
      <c r="O281"/>
      <c r="P281"/>
      <c r="Q281"/>
      <c r="R281" s="1"/>
      <c r="S281" s="1"/>
      <c r="T281" s="8"/>
      <c r="U281" s="1"/>
      <c r="V281" s="8"/>
      <c r="W281" s="8"/>
      <c r="X281" s="8"/>
      <c r="Y281" s="8"/>
      <c r="Z281" s="8"/>
      <c r="AA281" s="8"/>
      <c r="AB281" s="8"/>
      <c r="AC281" s="8"/>
      <c r="AD281" s="8"/>
      <c r="AE281" s="8"/>
      <c r="AF281" s="8"/>
      <c r="AG281" s="8"/>
      <c r="AH281" s="8"/>
      <c r="AI281" s="18"/>
      <c r="AJ281" s="1"/>
      <c r="AK281" s="1"/>
      <c r="AL281" s="1"/>
      <c r="AM281" s="1"/>
      <c r="AN281" s="1"/>
      <c r="AO281" s="1"/>
      <c r="AP281" s="1"/>
      <c r="AQ281" s="1"/>
      <c r="AR281" s="1"/>
      <c r="AS281" s="1"/>
      <c r="AT281" s="1"/>
      <c r="AU281" s="1"/>
      <c r="AV281" s="1"/>
      <c r="AW281" s="1"/>
      <c r="AX281" s="1"/>
      <c r="AY281" s="1"/>
      <c r="AZ281" s="1"/>
      <c r="BA281" s="1"/>
      <c r="BB281" s="1"/>
    </row>
    <row r="282" spans="1:54" hidden="1" x14ac:dyDescent="0.2">
      <c r="A282" s="391" t="s">
        <v>487</v>
      </c>
      <c r="B282"/>
      <c r="C282"/>
      <c r="D282"/>
      <c r="E282"/>
      <c r="F282"/>
      <c r="G282"/>
      <c r="H282"/>
      <c r="I282"/>
      <c r="J282"/>
      <c r="K282"/>
      <c r="L282"/>
      <c r="M282"/>
      <c r="N282"/>
      <c r="O282"/>
      <c r="P282"/>
      <c r="Q282"/>
    </row>
    <row r="283" spans="1:54" hidden="1" x14ac:dyDescent="0.2">
      <c r="A283" s="391" t="s">
        <v>488</v>
      </c>
      <c r="B283"/>
      <c r="C283"/>
      <c r="D283"/>
      <c r="E283"/>
      <c r="F283"/>
      <c r="G283"/>
      <c r="H283"/>
      <c r="I283"/>
      <c r="J283"/>
      <c r="K283"/>
      <c r="L283"/>
      <c r="M283"/>
      <c r="N283"/>
      <c r="O283"/>
      <c r="P283"/>
      <c r="Q283"/>
    </row>
    <row r="284" spans="1:54" hidden="1" x14ac:dyDescent="0.2">
      <c r="A284" s="391" t="s">
        <v>489</v>
      </c>
      <c r="B284"/>
      <c r="C284"/>
      <c r="D284"/>
      <c r="E284"/>
      <c r="F284"/>
      <c r="G284"/>
      <c r="H284"/>
      <c r="I284"/>
      <c r="J284"/>
      <c r="K284"/>
      <c r="L284"/>
      <c r="M284"/>
      <c r="N284"/>
      <c r="O284"/>
      <c r="P284"/>
      <c r="Q284"/>
    </row>
    <row r="285" spans="1:54" hidden="1" x14ac:dyDescent="0.2">
      <c r="A285" s="388"/>
      <c r="B285"/>
      <c r="C285"/>
      <c r="D285"/>
      <c r="E285"/>
      <c r="F285"/>
      <c r="G285"/>
      <c r="H285"/>
      <c r="I285"/>
      <c r="J285"/>
      <c r="K285"/>
      <c r="L285"/>
      <c r="M285"/>
      <c r="N285"/>
      <c r="O285"/>
      <c r="P285"/>
      <c r="Q285"/>
    </row>
    <row r="286" spans="1:54" hidden="1" x14ac:dyDescent="0.2">
      <c r="A286" s="390" t="s">
        <v>270</v>
      </c>
      <c r="B286"/>
      <c r="C286"/>
      <c r="D286"/>
      <c r="E286"/>
      <c r="F286"/>
      <c r="G286"/>
      <c r="H286"/>
      <c r="I286"/>
      <c r="J286"/>
      <c r="K286"/>
      <c r="L286"/>
      <c r="M286"/>
      <c r="N286"/>
      <c r="O286"/>
      <c r="P286"/>
      <c r="Q286"/>
    </row>
    <row r="287" spans="1:54" hidden="1" x14ac:dyDescent="0.2">
      <c r="A287" s="391" t="s">
        <v>154</v>
      </c>
      <c r="B287"/>
      <c r="C287"/>
      <c r="D287"/>
      <c r="E287"/>
      <c r="F287"/>
      <c r="G287"/>
      <c r="H287"/>
      <c r="I287"/>
      <c r="J287"/>
      <c r="K287"/>
      <c r="L287"/>
      <c r="M287"/>
      <c r="N287"/>
      <c r="O287"/>
      <c r="P287"/>
      <c r="Q287"/>
    </row>
    <row r="288" spans="1:54" hidden="1" x14ac:dyDescent="0.2">
      <c r="A288" s="391" t="s">
        <v>490</v>
      </c>
      <c r="B288"/>
      <c r="C288"/>
      <c r="D288"/>
      <c r="E288"/>
      <c r="F288"/>
      <c r="G288"/>
      <c r="H288"/>
      <c r="I288"/>
      <c r="J288"/>
      <c r="K288"/>
      <c r="L288"/>
      <c r="M288"/>
      <c r="N288"/>
      <c r="O288"/>
      <c r="P288"/>
      <c r="Q288"/>
    </row>
    <row r="289" spans="1:17" hidden="1" x14ac:dyDescent="0.2">
      <c r="A289" s="391" t="s">
        <v>271</v>
      </c>
      <c r="B289"/>
      <c r="C289"/>
      <c r="D289"/>
      <c r="E289"/>
      <c r="F289"/>
      <c r="G289"/>
      <c r="H289"/>
      <c r="I289"/>
      <c r="J289"/>
      <c r="K289"/>
      <c r="L289"/>
      <c r="M289"/>
      <c r="N289"/>
      <c r="O289"/>
      <c r="P289"/>
      <c r="Q289"/>
    </row>
    <row r="290" spans="1:17" hidden="1" x14ac:dyDescent="0.2">
      <c r="A290" s="391" t="s">
        <v>273</v>
      </c>
      <c r="B290"/>
      <c r="C290"/>
      <c r="D290"/>
      <c r="E290"/>
      <c r="F290"/>
      <c r="G290"/>
      <c r="H290"/>
      <c r="I290"/>
      <c r="J290"/>
      <c r="K290"/>
      <c r="L290"/>
      <c r="M290"/>
      <c r="N290"/>
      <c r="O290"/>
      <c r="P290"/>
      <c r="Q290"/>
    </row>
    <row r="291" spans="1:17" hidden="1" x14ac:dyDescent="0.2">
      <c r="A291" s="388"/>
      <c r="B291"/>
      <c r="C291"/>
      <c r="D291"/>
      <c r="E291"/>
      <c r="F291"/>
      <c r="G291"/>
      <c r="H291"/>
      <c r="I291"/>
      <c r="J291"/>
      <c r="K291"/>
      <c r="L291"/>
      <c r="M291"/>
      <c r="N291"/>
      <c r="O291"/>
      <c r="P291"/>
      <c r="Q291"/>
    </row>
    <row r="292" spans="1:17" hidden="1" x14ac:dyDescent="0.2">
      <c r="A292" s="388"/>
      <c r="B292"/>
      <c r="C292"/>
      <c r="D292"/>
      <c r="E292"/>
      <c r="F292"/>
      <c r="G292"/>
      <c r="H292"/>
      <c r="I292"/>
      <c r="J292"/>
      <c r="K292"/>
      <c r="L292"/>
      <c r="M292"/>
      <c r="N292"/>
      <c r="O292"/>
      <c r="P292"/>
      <c r="Q292"/>
    </row>
    <row r="293" spans="1:17" hidden="1" x14ac:dyDescent="0.2">
      <c r="A293" s="386" t="s">
        <v>491</v>
      </c>
      <c r="B293"/>
      <c r="C293"/>
      <c r="D293"/>
      <c r="E293"/>
      <c r="F293"/>
      <c r="G293"/>
      <c r="H293"/>
      <c r="I293"/>
      <c r="J293"/>
      <c r="K293"/>
      <c r="L293"/>
      <c r="M293"/>
      <c r="N293"/>
      <c r="O293"/>
      <c r="P293"/>
      <c r="Q293"/>
    </row>
    <row r="294" spans="1:17" hidden="1" x14ac:dyDescent="0.2">
      <c r="A294" s="391"/>
      <c r="B294"/>
      <c r="C294"/>
      <c r="D294"/>
      <c r="E294"/>
      <c r="F294"/>
      <c r="G294"/>
      <c r="H294"/>
      <c r="I294"/>
      <c r="J294"/>
      <c r="K294"/>
      <c r="L294"/>
      <c r="M294"/>
      <c r="N294"/>
      <c r="O294"/>
      <c r="P294"/>
      <c r="Q294"/>
    </row>
    <row r="295" spans="1:17" hidden="1" x14ac:dyDescent="0.2">
      <c r="A295" s="392">
        <v>150</v>
      </c>
      <c r="B295"/>
      <c r="C295"/>
      <c r="D295"/>
      <c r="E295"/>
      <c r="F295"/>
      <c r="G295"/>
      <c r="H295"/>
      <c r="I295"/>
      <c r="J295"/>
      <c r="K295"/>
      <c r="L295"/>
      <c r="M295"/>
      <c r="N295"/>
      <c r="O295"/>
      <c r="P295"/>
      <c r="Q295"/>
    </row>
    <row r="296" spans="1:17" hidden="1" x14ac:dyDescent="0.2">
      <c r="A296" s="392">
        <v>300</v>
      </c>
      <c r="B296"/>
      <c r="C296"/>
      <c r="D296"/>
      <c r="E296"/>
      <c r="F296"/>
      <c r="G296"/>
      <c r="H296"/>
      <c r="I296"/>
      <c r="J296"/>
      <c r="K296"/>
      <c r="L296"/>
      <c r="M296"/>
      <c r="N296"/>
      <c r="O296"/>
      <c r="P296"/>
      <c r="Q296"/>
    </row>
    <row r="297" spans="1:17" hidden="1" x14ac:dyDescent="0.2">
      <c r="A297" s="392">
        <v>400</v>
      </c>
      <c r="B297"/>
      <c r="C297"/>
      <c r="D297"/>
      <c r="E297"/>
      <c r="F297"/>
      <c r="G297"/>
      <c r="H297"/>
      <c r="I297"/>
      <c r="J297"/>
      <c r="K297"/>
      <c r="L297"/>
      <c r="M297"/>
      <c r="N297"/>
      <c r="O297"/>
      <c r="P297"/>
      <c r="Q297"/>
    </row>
    <row r="298" spans="1:17" hidden="1" x14ac:dyDescent="0.2">
      <c r="A298" s="392">
        <v>500</v>
      </c>
      <c r="B298"/>
      <c r="C298"/>
      <c r="D298"/>
      <c r="E298"/>
      <c r="F298"/>
      <c r="G298"/>
      <c r="H298"/>
      <c r="I298"/>
      <c r="J298"/>
      <c r="K298"/>
      <c r="L298"/>
      <c r="M298"/>
      <c r="N298"/>
      <c r="O298"/>
      <c r="P298"/>
      <c r="Q298"/>
    </row>
    <row r="299" spans="1:17" hidden="1" x14ac:dyDescent="0.2"/>
  </sheetData>
  <sheetProtection algorithmName="SHA-512" hashValue="UPasHZvfLeYkbNHBMUBYvO8WWf1iLiKE3J+iSMyTUzrwK7F1AqAHqBb0lviiiX3zIxX21FXe2Z0p5iqtdjsbJg==" saltValue="rhR0BUV7RCfRy2zj+AFnBw==" spinCount="100000" sheet="1" formatCells="0" formatColumns="0" formatRows="0"/>
  <dataConsolidate/>
  <mergeCells count="408">
    <mergeCell ref="F214:G214"/>
    <mergeCell ref="A3:H3"/>
    <mergeCell ref="R54:W54"/>
    <mergeCell ref="AD60:AD63"/>
    <mergeCell ref="U90:Y90"/>
    <mergeCell ref="U105:Y105"/>
    <mergeCell ref="U115:Y115"/>
    <mergeCell ref="U150:Y150"/>
    <mergeCell ref="AA55:AB55"/>
    <mergeCell ref="AA56:AB56"/>
    <mergeCell ref="AA57:AB57"/>
    <mergeCell ref="S55:T55"/>
    <mergeCell ref="S56:T56"/>
    <mergeCell ref="S57:T57"/>
    <mergeCell ref="AA54:AC54"/>
    <mergeCell ref="R155:S155"/>
    <mergeCell ref="R156:S156"/>
    <mergeCell ref="R157:S157"/>
    <mergeCell ref="R152:S152"/>
    <mergeCell ref="R153:S153"/>
    <mergeCell ref="R154:S154"/>
    <mergeCell ref="R117:S117"/>
    <mergeCell ref="R158:S158"/>
    <mergeCell ref="F211:G211"/>
    <mergeCell ref="R3:AH51"/>
    <mergeCell ref="R1:AH2"/>
    <mergeCell ref="AA90:AF90"/>
    <mergeCell ref="AA105:AF105"/>
    <mergeCell ref="AA115:AF115"/>
    <mergeCell ref="AA150:AF150"/>
    <mergeCell ref="R52:AH53"/>
    <mergeCell ref="R60:R63"/>
    <mergeCell ref="AA60:AA63"/>
    <mergeCell ref="AB60:AB63"/>
    <mergeCell ref="AC60:AC63"/>
    <mergeCell ref="AF60:AF63"/>
    <mergeCell ref="R59:S59"/>
    <mergeCell ref="S60:S63"/>
    <mergeCell ref="T59:T164"/>
    <mergeCell ref="Z60:Z164"/>
    <mergeCell ref="AG59:AG164"/>
    <mergeCell ref="R90:S90"/>
    <mergeCell ref="R87:S87"/>
    <mergeCell ref="R105:S105"/>
    <mergeCell ref="R115:S115"/>
    <mergeCell ref="R150:S150"/>
    <mergeCell ref="R116:S116"/>
    <mergeCell ref="R120:S120"/>
    <mergeCell ref="R121:S121"/>
    <mergeCell ref="R122:S122"/>
    <mergeCell ref="R151:S151"/>
    <mergeCell ref="R159:S159"/>
    <mergeCell ref="R138:S138"/>
    <mergeCell ref="R148:S148"/>
    <mergeCell ref="R162:S162"/>
    <mergeCell ref="R118:S118"/>
    <mergeCell ref="R119:S119"/>
    <mergeCell ref="F212:G212"/>
    <mergeCell ref="F213:G213"/>
    <mergeCell ref="E171:F171"/>
    <mergeCell ref="I171:J171"/>
    <mergeCell ref="I176:J176"/>
    <mergeCell ref="I177:J177"/>
    <mergeCell ref="D138:E138"/>
    <mergeCell ref="J160:P160"/>
    <mergeCell ref="D137:E137"/>
    <mergeCell ref="D145:E145"/>
    <mergeCell ref="I178:J178"/>
    <mergeCell ref="I173:K173"/>
    <mergeCell ref="K131:K144"/>
    <mergeCell ref="J131:J144"/>
    <mergeCell ref="D132:E132"/>
    <mergeCell ref="D139:E139"/>
    <mergeCell ref="J123:P123"/>
    <mergeCell ref="D153:E153"/>
    <mergeCell ref="D160:E160"/>
    <mergeCell ref="D155:E155"/>
    <mergeCell ref="D156:E156"/>
    <mergeCell ref="D157:E157"/>
    <mergeCell ref="D152:E152"/>
    <mergeCell ref="A229:D229"/>
    <mergeCell ref="F229:I229"/>
    <mergeCell ref="K211:M216"/>
    <mergeCell ref="I175:J175"/>
    <mergeCell ref="A176:B176"/>
    <mergeCell ref="E174:F174"/>
    <mergeCell ref="E176:G185"/>
    <mergeCell ref="A168:B168"/>
    <mergeCell ref="E168:F168"/>
    <mergeCell ref="I168:J168"/>
    <mergeCell ref="A169:B169"/>
    <mergeCell ref="E169:F169"/>
    <mergeCell ref="I169:J169"/>
    <mergeCell ref="A131:C131"/>
    <mergeCell ref="D131:E131"/>
    <mergeCell ref="D136:E136"/>
    <mergeCell ref="A137:C137"/>
    <mergeCell ref="H230:I230"/>
    <mergeCell ref="F235:I235"/>
    <mergeCell ref="A239:D239"/>
    <mergeCell ref="A158:C158"/>
    <mergeCell ref="D158:E158"/>
    <mergeCell ref="A159:C159"/>
    <mergeCell ref="D159:E159"/>
    <mergeCell ref="A205:Q205"/>
    <mergeCell ref="A206:D206"/>
    <mergeCell ref="K209:M209"/>
    <mergeCell ref="K210:M210"/>
    <mergeCell ref="A204:Q204"/>
    <mergeCell ref="A188:K202"/>
    <mergeCell ref="A167:B167"/>
    <mergeCell ref="E167:F167"/>
    <mergeCell ref="I167:J167"/>
    <mergeCell ref="A170:B170"/>
    <mergeCell ref="E170:F170"/>
    <mergeCell ref="I170:J170"/>
    <mergeCell ref="A171:B171"/>
    <mergeCell ref="E172:F172"/>
    <mergeCell ref="A174:B174"/>
    <mergeCell ref="I174:J174"/>
    <mergeCell ref="A175:B175"/>
    <mergeCell ref="A19:B19"/>
    <mergeCell ref="A20:B20"/>
    <mergeCell ref="A21:B21"/>
    <mergeCell ref="A22:B22"/>
    <mergeCell ref="A23:B23"/>
    <mergeCell ref="A162:C162"/>
    <mergeCell ref="D162:E162"/>
    <mergeCell ref="D163:E163"/>
    <mergeCell ref="I162:P162"/>
    <mergeCell ref="G163:P163"/>
    <mergeCell ref="C19:D19"/>
    <mergeCell ref="C20:D20"/>
    <mergeCell ref="C21:D21"/>
    <mergeCell ref="C22:D22"/>
    <mergeCell ref="C23:D23"/>
    <mergeCell ref="A163:C163"/>
    <mergeCell ref="D154:E154"/>
    <mergeCell ref="A149:C149"/>
    <mergeCell ref="D149:E149"/>
    <mergeCell ref="A150:C150"/>
    <mergeCell ref="D150:E150"/>
    <mergeCell ref="A151:C151"/>
    <mergeCell ref="D151:E151"/>
    <mergeCell ref="D147:E147"/>
    <mergeCell ref="A172:B172"/>
    <mergeCell ref="I172:J172"/>
    <mergeCell ref="A173:B173"/>
    <mergeCell ref="A166:C166"/>
    <mergeCell ref="E166:G166"/>
    <mergeCell ref="I166:K166"/>
    <mergeCell ref="A148:C148"/>
    <mergeCell ref="D148:E148"/>
    <mergeCell ref="A147:C147"/>
    <mergeCell ref="A153:C153"/>
    <mergeCell ref="A154:C154"/>
    <mergeCell ref="A160:C160"/>
    <mergeCell ref="A155:C155"/>
    <mergeCell ref="A156:C156"/>
    <mergeCell ref="A157:C157"/>
    <mergeCell ref="A152:C152"/>
    <mergeCell ref="A140:C140"/>
    <mergeCell ref="D140:E140"/>
    <mergeCell ref="A141:C141"/>
    <mergeCell ref="D141:E141"/>
    <mergeCell ref="A142:C142"/>
    <mergeCell ref="D142:E142"/>
    <mergeCell ref="A133:C133"/>
    <mergeCell ref="D133:E133"/>
    <mergeCell ref="A134:C134"/>
    <mergeCell ref="D134:E134"/>
    <mergeCell ref="A135:C135"/>
    <mergeCell ref="D135:E135"/>
    <mergeCell ref="A136:C136"/>
    <mergeCell ref="A138:C138"/>
    <mergeCell ref="A146:C146"/>
    <mergeCell ref="D146:E146"/>
    <mergeCell ref="A123:C123"/>
    <mergeCell ref="D123:E123"/>
    <mergeCell ref="A130:C130"/>
    <mergeCell ref="D130:E130"/>
    <mergeCell ref="J130:P130"/>
    <mergeCell ref="A120:C120"/>
    <mergeCell ref="D120:E120"/>
    <mergeCell ref="A121:C121"/>
    <mergeCell ref="D121:E121"/>
    <mergeCell ref="A122:C122"/>
    <mergeCell ref="D122:E122"/>
    <mergeCell ref="A129:P129"/>
    <mergeCell ref="A125:C125"/>
    <mergeCell ref="A126:C126"/>
    <mergeCell ref="A127:C127"/>
    <mergeCell ref="A139:C139"/>
    <mergeCell ref="A143:C143"/>
    <mergeCell ref="D143:E143"/>
    <mergeCell ref="A144:C144"/>
    <mergeCell ref="D144:E144"/>
    <mergeCell ref="A145:C145"/>
    <mergeCell ref="A132:C132"/>
    <mergeCell ref="A110:C110"/>
    <mergeCell ref="D110:E110"/>
    <mergeCell ref="J110:J122"/>
    <mergeCell ref="K110:K122"/>
    <mergeCell ref="A111:C111"/>
    <mergeCell ref="D111:E111"/>
    <mergeCell ref="A112:C112"/>
    <mergeCell ref="D112:E112"/>
    <mergeCell ref="A113:C113"/>
    <mergeCell ref="D113:E113"/>
    <mergeCell ref="A117:C117"/>
    <mergeCell ref="D117:E117"/>
    <mergeCell ref="A118:C118"/>
    <mergeCell ref="D118:E118"/>
    <mergeCell ref="A119:C119"/>
    <mergeCell ref="D119:E119"/>
    <mergeCell ref="A114:C114"/>
    <mergeCell ref="D114:E114"/>
    <mergeCell ref="A115:C115"/>
    <mergeCell ref="D115:E115"/>
    <mergeCell ref="A116:C116"/>
    <mergeCell ref="D116:E116"/>
    <mergeCell ref="A105:C105"/>
    <mergeCell ref="D105:E105"/>
    <mergeCell ref="A106:C106"/>
    <mergeCell ref="D106:E106"/>
    <mergeCell ref="A109:C109"/>
    <mergeCell ref="D109:E109"/>
    <mergeCell ref="A102:C102"/>
    <mergeCell ref="D102:E102"/>
    <mergeCell ref="A103:C103"/>
    <mergeCell ref="D103:E103"/>
    <mergeCell ref="A104:C104"/>
    <mergeCell ref="D104:E104"/>
    <mergeCell ref="A108:P108"/>
    <mergeCell ref="J109:P109"/>
    <mergeCell ref="A94:C94"/>
    <mergeCell ref="D94:E94"/>
    <mergeCell ref="AH95:AH104"/>
    <mergeCell ref="A95:C95"/>
    <mergeCell ref="D95:E95"/>
    <mergeCell ref="A89:C89"/>
    <mergeCell ref="D89:E89"/>
    <mergeCell ref="A90:C90"/>
    <mergeCell ref="D90:E90"/>
    <mergeCell ref="A91:C91"/>
    <mergeCell ref="D91:E91"/>
    <mergeCell ref="A99:C99"/>
    <mergeCell ref="D99:E99"/>
    <mergeCell ref="A100:C100"/>
    <mergeCell ref="D100:E100"/>
    <mergeCell ref="A101:C101"/>
    <mergeCell ref="D101:E101"/>
    <mergeCell ref="A96:C96"/>
    <mergeCell ref="D96:E96"/>
    <mergeCell ref="A97:C97"/>
    <mergeCell ref="D97:E97"/>
    <mergeCell ref="A98:C98"/>
    <mergeCell ref="D98:E98"/>
    <mergeCell ref="A93:P93"/>
    <mergeCell ref="A86:C86"/>
    <mergeCell ref="D86:E86"/>
    <mergeCell ref="A87:C87"/>
    <mergeCell ref="D87:E87"/>
    <mergeCell ref="A88:C88"/>
    <mergeCell ref="D88:E88"/>
    <mergeCell ref="A83:C83"/>
    <mergeCell ref="D83:E83"/>
    <mergeCell ref="A84:C84"/>
    <mergeCell ref="D84:E84"/>
    <mergeCell ref="A85:C85"/>
    <mergeCell ref="D85:E85"/>
    <mergeCell ref="A80:C80"/>
    <mergeCell ref="D80:E80"/>
    <mergeCell ref="A81:C81"/>
    <mergeCell ref="D81:E81"/>
    <mergeCell ref="A82:C82"/>
    <mergeCell ref="D82:E82"/>
    <mergeCell ref="A77:C77"/>
    <mergeCell ref="D77:E77"/>
    <mergeCell ref="A78:C78"/>
    <mergeCell ref="D78:E78"/>
    <mergeCell ref="A79:C79"/>
    <mergeCell ref="D79:E79"/>
    <mergeCell ref="A75:C75"/>
    <mergeCell ref="D75:E75"/>
    <mergeCell ref="A76:C76"/>
    <mergeCell ref="D76:E76"/>
    <mergeCell ref="A69:C69"/>
    <mergeCell ref="D69:E69"/>
    <mergeCell ref="A72:C72"/>
    <mergeCell ref="D72:E72"/>
    <mergeCell ref="A73:C73"/>
    <mergeCell ref="D73:E73"/>
    <mergeCell ref="A71:P71"/>
    <mergeCell ref="X60:X63"/>
    <mergeCell ref="AE60:AE63"/>
    <mergeCell ref="A74:C74"/>
    <mergeCell ref="D74:E74"/>
    <mergeCell ref="A52:B52"/>
    <mergeCell ref="C52:F52"/>
    <mergeCell ref="A55:P55"/>
    <mergeCell ref="A56:C68"/>
    <mergeCell ref="D56:E56"/>
    <mergeCell ref="D57:E57"/>
    <mergeCell ref="D68:E68"/>
    <mergeCell ref="AE54:AH54"/>
    <mergeCell ref="U59:AF59"/>
    <mergeCell ref="U60:U63"/>
    <mergeCell ref="V60:V63"/>
    <mergeCell ref="W60:W63"/>
    <mergeCell ref="Y60:Y63"/>
    <mergeCell ref="AH60:AH63"/>
    <mergeCell ref="C49:D49"/>
    <mergeCell ref="E49:F49"/>
    <mergeCell ref="C50:D50"/>
    <mergeCell ref="E50:F50"/>
    <mergeCell ref="C51:D51"/>
    <mergeCell ref="E51:F51"/>
    <mergeCell ref="D67:E67"/>
    <mergeCell ref="D64:E64"/>
    <mergeCell ref="D65:E65"/>
    <mergeCell ref="D66:E66"/>
    <mergeCell ref="D62:E62"/>
    <mergeCell ref="D61:E61"/>
    <mergeCell ref="D63:E63"/>
    <mergeCell ref="D58:E58"/>
    <mergeCell ref="D59:E59"/>
    <mergeCell ref="D60:E60"/>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F28:H28"/>
    <mergeCell ref="A29:D29"/>
    <mergeCell ref="A30:B30"/>
    <mergeCell ref="A34:G34"/>
    <mergeCell ref="C36:D36"/>
    <mergeCell ref="E36:F36"/>
    <mergeCell ref="F22:F23"/>
    <mergeCell ref="G22:G23"/>
    <mergeCell ref="H22:H23"/>
    <mergeCell ref="A25:B25"/>
    <mergeCell ref="C25:D25"/>
    <mergeCell ref="A27:B27"/>
    <mergeCell ref="C27:D27"/>
    <mergeCell ref="A24:B24"/>
    <mergeCell ref="C24:D24"/>
    <mergeCell ref="A35:G35"/>
    <mergeCell ref="F25:F26"/>
    <mergeCell ref="G25:G26"/>
    <mergeCell ref="F17:H17"/>
    <mergeCell ref="F18:H18"/>
    <mergeCell ref="C14:D14"/>
    <mergeCell ref="A9:B9"/>
    <mergeCell ref="C9:D9"/>
    <mergeCell ref="A12:B12"/>
    <mergeCell ref="C12:D12"/>
    <mergeCell ref="A13:B13"/>
    <mergeCell ref="C13:D13"/>
    <mergeCell ref="A14:B14"/>
    <mergeCell ref="C15:D15"/>
    <mergeCell ref="C16:D16"/>
    <mergeCell ref="C17:D17"/>
    <mergeCell ref="C18:D18"/>
    <mergeCell ref="A15:B15"/>
    <mergeCell ref="A16:B16"/>
    <mergeCell ref="A17:B17"/>
    <mergeCell ref="A18:B18"/>
    <mergeCell ref="A1:G1"/>
    <mergeCell ref="H1:J1"/>
    <mergeCell ref="A2:D2"/>
    <mergeCell ref="E2:J2"/>
    <mergeCell ref="A4:B4"/>
    <mergeCell ref="C4:H4"/>
    <mergeCell ref="A10:B10"/>
    <mergeCell ref="C10:D10"/>
    <mergeCell ref="A11:B11"/>
    <mergeCell ref="C11:D11"/>
    <mergeCell ref="A6:B6"/>
    <mergeCell ref="C6:D6"/>
    <mergeCell ref="A7:B7"/>
    <mergeCell ref="F7:G7"/>
    <mergeCell ref="I7:K7"/>
    <mergeCell ref="A8:B8"/>
    <mergeCell ref="F8:G8"/>
    <mergeCell ref="I8:K8"/>
    <mergeCell ref="A5:B5"/>
    <mergeCell ref="I9:K14"/>
  </mergeCells>
  <conditionalFormatting sqref="F73">
    <cfRule type="cellIs" dxfId="7" priority="9" operator="greaterThan">
      <formula>#REF!*COUNTA($G$73:$P$73)</formula>
    </cfRule>
  </conditionalFormatting>
  <conditionalFormatting sqref="G73">
    <cfRule type="cellIs" dxfId="6" priority="4" operator="greaterThan">
      <formula>SUM(#REF!)</formula>
    </cfRule>
  </conditionalFormatting>
  <conditionalFormatting sqref="G169">
    <cfRule type="cellIs" dxfId="5" priority="8" operator="greaterThan">
      <formula>$C$168</formula>
    </cfRule>
  </conditionalFormatting>
  <conditionalFormatting sqref="G170">
    <cfRule type="cellIs" dxfId="4" priority="7" operator="greaterThan">
      <formula>$C$172</formula>
    </cfRule>
  </conditionalFormatting>
  <conditionalFormatting sqref="G22:H23">
    <cfRule type="cellIs" dxfId="3" priority="6" operator="greaterThan">
      <formula>$G$52</formula>
    </cfRule>
  </conditionalFormatting>
  <conditionalFormatting sqref="H218">
    <cfRule type="cellIs" dxfId="2" priority="3" operator="greaterThan">
      <formula>$C$167</formula>
    </cfRule>
  </conditionalFormatting>
  <conditionalFormatting sqref="I218">
    <cfRule type="cellIs" dxfId="1" priority="2" operator="greaterThan">
      <formula>$C$168</formula>
    </cfRule>
  </conditionalFormatting>
  <conditionalFormatting sqref="J218">
    <cfRule type="cellIs" dxfId="0" priority="1" operator="greaterThan">
      <formula>$C$172</formula>
    </cfRule>
  </conditionalFormatting>
  <dataValidations count="9">
    <dataValidation type="list" allowBlank="1" showInputMessage="1" showErrorMessage="1" sqref="F65" xr:uid="{9EB61B3A-F9DA-4FC3-AFB4-9C1BD1B0A48D}">
      <formula1>$A$264:$A$266</formula1>
    </dataValidation>
    <dataValidation type="custom" allowBlank="1" showInputMessage="1" showErrorMessage="1" sqref="F66" xr:uid="{AEF7255E-F552-4632-92A6-FEF78F79C0BD}">
      <formula1>F65="Flat Rate"</formula1>
    </dataValidation>
    <dataValidation type="list" allowBlank="1" showInputMessage="1" showErrorMessage="1" sqref="C5" xr:uid="{B0C37333-DD9E-435C-A712-60C4384E43BC}">
      <formula1>$A$254:$A$256</formula1>
    </dataValidation>
    <dataValidation type="list" allowBlank="1" showInputMessage="1" showErrorMessage="1" sqref="C6:D6" xr:uid="{111F7C8B-8653-4BF3-AE1F-053715E4E31E}">
      <formula1>$A$259:$A$271</formula1>
    </dataValidation>
    <dataValidation type="list" allowBlank="1" showInputMessage="1" showErrorMessage="1" sqref="K169 H222" xr:uid="{9BDF2040-3B53-40F4-A726-56F9AF253883}">
      <formula1>$A$294:$A$298</formula1>
    </dataValidation>
    <dataValidation type="list" allowBlank="1" showInputMessage="1" showErrorMessage="1" sqref="G63:P63" xr:uid="{CA11FE62-303B-4B5E-99B8-AA629E67D510}">
      <formula1>$A$275:$A$284</formula1>
    </dataValidation>
    <dataValidation type="list" allowBlank="1" showInputMessage="1" showErrorMessage="1" sqref="G65:P65" xr:uid="{A845C6EA-1A49-49CE-9DC6-EC7BE53C4E39}">
      <formula1>$A$287:$A$290</formula1>
    </dataValidation>
    <dataValidation type="custom" allowBlank="1" showInputMessage="1" showErrorMessage="1" error="Fixed Allocation Requested exceeds either Fixed Expenses or Total Allocation Limit_x000a_" sqref="G169" xr:uid="{28974946-76B1-4B68-9FB2-701051FCE8F9}">
      <formula1>AND(G169&lt;=C168,G169&lt;=D126)</formula1>
    </dataValidation>
    <dataValidation type="custom" allowBlank="1" showInputMessage="1" showErrorMessage="1" error="Variable Allocation Requested either exceeds Variable Expenses or Total Allocation Limit." sqref="G170" xr:uid="{2C41AAA5-9500-4E4F-B994-9817F8684036}">
      <formula1>AND(G170&lt;=C172,G170&lt;=(D126-G169))</formula1>
    </dataValidation>
  </dataValidations>
  <hyperlinks>
    <hyperlink ref="E2:J2" r:id="rId1" display="For Budgeting Guidelines see the Study Away Financial Manual" xr:uid="{54370A08-71F8-4E88-B088-28B87ADE9D09}"/>
    <hyperlink ref="A72:C72" r:id="rId2" display="All travel expenses should be in line with UGA policies. For more information please see the Study Away Financial Manual. " xr:uid="{8520E70D-9EF3-4C6A-AC44-65EDA68100B1}"/>
    <hyperlink ref="A94:C94" r:id="rId3" display="Hororaria expenses are typically for program int'l teaching faculty that are not required to be on UGA payroll, guest speakers (or guides for instructional purposes) and their related travel expenses, if appropriate. All Honoaria Expenses should be in line with UGA Policies. For more information please see the Study Away Financial Manual." xr:uid="{B9645F8B-8276-4F77-9985-3C46BD17370F}"/>
    <hyperlink ref="A109:C109" r:id="rId4" display="All Expenses  in this section should be in line with UGA Purchasing Policies. For more information please see the Study Away Financial Manual." xr:uid="{63F7F690-78A0-4A8D-88BB-021AE3175142}"/>
    <hyperlink ref="A130:C130" r:id="rId5" display="All Expenses  in this section should be in line with UGA Purchasing Policies. For more information please see the Study Away Financial Manual." xr:uid="{18DADA47-038B-4F56-B657-402B59187976}"/>
    <hyperlink ref="A56:C68" r:id="rId6" display="Salary entries are budget ONLY. Actual salaries must be reviewed and vetted against UGA policy before an offer letter can be extended. Summer salaries cannot exceed 11.11% of the regular academic salary per term the program will run. PT and Limited Term Salaries must be reasonable and prudent. Salaries should be in line with UGA and Departmenal policies. Appropriate hiring practices should be followed.  For more information please see the Study Away Financial Manual.  " xr:uid="{792C6401-F15C-4F3D-9D3E-B94EFF15FEFE}"/>
    <hyperlink ref="AH60:AH63" r:id="rId7" display="The recommended payment methods for each budgeted expense are listed below. For additional information please see the Study Away Financial Manual." xr:uid="{05BF9635-6822-40D1-B2B6-A419465D6CA9}"/>
  </hyperlinks>
  <pageMargins left="0.25" right="0.25" top="0.75" bottom="0.75" header="0.3" footer="0.3"/>
  <pageSetup scale="39" fitToHeight="0" orientation="landscape" horizontalDpi="1200" verticalDpi="1200" r:id="rId8"/>
  <ignoredErrors>
    <ignoredError sqref="F162 G171 G111 G113 H147 G89:P89 G62:P62 R56:V57 AC55:AC56 D8 G9 G13:G15 G207:M209 H211:J214 H222 H224:J224 H216:J220 I215:J215 L218:L220 B208:D223 C226 B225:D225 C224 G230:I232 G237:I241 A232:D248 U60:AF164 R140:S145 R82:S86" unlockedFormula="1"/>
    <ignoredError sqref="K170 K168" evalError="1"/>
  </ignoredErrors>
  <legacy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7DD1-2122-4149-9343-EB81725C2711}">
  <dimension ref="A1:J279"/>
  <sheetViews>
    <sheetView showGridLines="0" zoomScale="85" zoomScaleNormal="85" workbookViewId="0">
      <selection sqref="A1:I1"/>
    </sheetView>
  </sheetViews>
  <sheetFormatPr baseColWidth="10" defaultColWidth="8.83203125" defaultRowHeight="15" x14ac:dyDescent="0.2"/>
  <cols>
    <col min="1" max="1" width="27.33203125" style="18" bestFit="1" customWidth="1"/>
    <col min="2" max="2" width="10.5" style="242" bestFit="1" customWidth="1"/>
    <col min="3" max="3" width="16.5" style="242" bestFit="1" customWidth="1"/>
    <col min="4" max="4" width="28.83203125" style="242" bestFit="1" customWidth="1"/>
    <col min="5" max="5" width="28.33203125" style="242" bestFit="1" customWidth="1"/>
    <col min="6" max="6" width="36.83203125" style="242" bestFit="1" customWidth="1"/>
    <col min="7" max="7" width="2.33203125" style="242" customWidth="1"/>
    <col min="8" max="8" width="23.33203125" style="242" bestFit="1" customWidth="1"/>
    <col min="9" max="9" width="13.5" style="242" customWidth="1"/>
    <col min="10" max="10" width="17.33203125" style="242" bestFit="1" customWidth="1"/>
    <col min="11" max="16384" width="8.83203125" style="242"/>
  </cols>
  <sheetData>
    <row r="1" spans="1:10" ht="29" x14ac:dyDescent="0.35">
      <c r="A1" s="649" t="s">
        <v>492</v>
      </c>
      <c r="B1" s="649"/>
      <c r="C1" s="649"/>
      <c r="D1" s="649"/>
      <c r="E1" s="649"/>
      <c r="F1" s="649"/>
      <c r="G1" s="649"/>
      <c r="H1" s="649"/>
      <c r="I1" s="649"/>
    </row>
    <row r="2" spans="1:10" ht="18" customHeight="1" x14ac:dyDescent="0.2">
      <c r="A2" s="650" t="s">
        <v>493</v>
      </c>
      <c r="B2" s="650"/>
      <c r="C2" s="650"/>
      <c r="D2" s="650"/>
      <c r="E2" s="650"/>
      <c r="F2" s="650"/>
    </row>
    <row r="3" spans="1:10" ht="14.5" customHeight="1" x14ac:dyDescent="0.2">
      <c r="A3" s="650"/>
      <c r="B3" s="650"/>
      <c r="C3" s="650"/>
      <c r="D3" s="650"/>
      <c r="E3" s="650"/>
      <c r="F3" s="650"/>
    </row>
    <row r="4" spans="1:10" ht="33.5" customHeight="1" x14ac:dyDescent="0.2">
      <c r="A4" s="650"/>
      <c r="B4" s="650"/>
      <c r="C4" s="650"/>
      <c r="D4" s="650"/>
      <c r="E4" s="650"/>
      <c r="F4" s="650"/>
    </row>
    <row r="5" spans="1:10" ht="19" x14ac:dyDescent="0.25">
      <c r="A5" s="647" t="s">
        <v>494</v>
      </c>
      <c r="B5" s="647"/>
      <c r="C5" s="647"/>
      <c r="D5" s="647"/>
      <c r="E5" s="647"/>
      <c r="F5" s="647"/>
    </row>
    <row r="6" spans="1:10" ht="19" x14ac:dyDescent="0.25">
      <c r="A6" s="648" t="s">
        <v>51</v>
      </c>
      <c r="B6" s="648"/>
      <c r="C6" s="648"/>
      <c r="D6" s="648"/>
      <c r="E6" s="648"/>
      <c r="F6" s="648"/>
    </row>
    <row r="7" spans="1:10" ht="27" thickBot="1" x14ac:dyDescent="0.35">
      <c r="A7" s="269" t="s">
        <v>495</v>
      </c>
      <c r="F7" s="1"/>
      <c r="G7" s="1"/>
      <c r="H7" s="1"/>
      <c r="I7" s="1"/>
    </row>
    <row r="8" spans="1:10" s="33" customFormat="1" ht="19" x14ac:dyDescent="0.25">
      <c r="A8" s="644" t="s">
        <v>496</v>
      </c>
      <c r="B8" s="645"/>
      <c r="C8" s="645"/>
      <c r="D8" s="645"/>
      <c r="E8" s="645"/>
      <c r="F8" s="646"/>
      <c r="H8" s="651" t="s">
        <v>497</v>
      </c>
      <c r="I8" s="652"/>
    </row>
    <row r="9" spans="1:10" s="33" customFormat="1" x14ac:dyDescent="0.2">
      <c r="A9" s="293" t="s">
        <v>498</v>
      </c>
      <c r="B9" s="294">
        <v>44690</v>
      </c>
      <c r="C9" s="295"/>
      <c r="D9" s="296" t="s">
        <v>499</v>
      </c>
      <c r="E9" s="297">
        <v>226</v>
      </c>
      <c r="F9" s="298"/>
      <c r="H9" s="276" t="s">
        <v>318</v>
      </c>
      <c r="I9" s="277">
        <f>SUM(E23,E36,E49,E62,E75,E88,E101,E114,E127,E140,E153,E166,E179,E192,E205,E218,E231,E244,E257,E270)</f>
        <v>0</v>
      </c>
    </row>
    <row r="10" spans="1:10" s="33" customFormat="1" x14ac:dyDescent="0.2">
      <c r="A10" s="299" t="s">
        <v>500</v>
      </c>
      <c r="B10" s="300">
        <v>44724</v>
      </c>
      <c r="C10" s="295"/>
      <c r="D10" s="296" t="s">
        <v>501</v>
      </c>
      <c r="E10" s="301">
        <f>E9*B11</f>
        <v>7910</v>
      </c>
      <c r="F10" s="298"/>
      <c r="H10" s="276" t="s">
        <v>502</v>
      </c>
      <c r="I10" s="277">
        <f>SUM(D31,D44,D57,D70,D83,D96,D109,D122,D135,D148,D161,D174,D187,D200,D213,D226,D239,D252,D265,D278)</f>
        <v>0</v>
      </c>
    </row>
    <row r="11" spans="1:10" s="280" customFormat="1" x14ac:dyDescent="0.2">
      <c r="A11" s="299" t="s">
        <v>503</v>
      </c>
      <c r="B11" s="302">
        <f>B10-B9+1</f>
        <v>35</v>
      </c>
      <c r="C11" s="303"/>
      <c r="D11" s="296" t="s">
        <v>504</v>
      </c>
      <c r="E11" s="304">
        <v>27</v>
      </c>
      <c r="F11" s="305"/>
      <c r="H11" s="276" t="s">
        <v>505</v>
      </c>
      <c r="I11" s="277">
        <f>SUM(F31,F44,F57,F70,F83,F96,F109,F122,F135,F148,F161,F174,F187,F200,F213,F226,F239,F252,F265,F278)</f>
        <v>0</v>
      </c>
    </row>
    <row r="12" spans="1:10" ht="16" thickBot="1" x14ac:dyDescent="0.25">
      <c r="A12" s="306"/>
      <c r="B12" s="307"/>
      <c r="C12" s="308"/>
      <c r="D12" s="296" t="s">
        <v>506</v>
      </c>
      <c r="E12" s="301">
        <f>E11*B11</f>
        <v>945</v>
      </c>
      <c r="F12" s="309"/>
      <c r="H12" s="285" t="s">
        <v>507</v>
      </c>
      <c r="I12" s="286">
        <f>SUM(E25,E38,E51,E64,E77,E90,E103,E116,E129,E142,E155,E168,E181,E194,E207,E220,E233,E246,E259,E272)</f>
        <v>0</v>
      </c>
    </row>
    <row r="13" spans="1:10" x14ac:dyDescent="0.2">
      <c r="A13" s="299" t="s">
        <v>508</v>
      </c>
      <c r="B13" s="304">
        <v>133</v>
      </c>
      <c r="C13" s="308"/>
      <c r="D13" s="308"/>
      <c r="E13" s="307"/>
      <c r="F13" s="309"/>
    </row>
    <row r="14" spans="1:10" x14ac:dyDescent="0.2">
      <c r="A14" s="310"/>
      <c r="B14" s="307"/>
      <c r="C14" s="311" t="s">
        <v>509</v>
      </c>
      <c r="D14" s="311" t="s">
        <v>510</v>
      </c>
      <c r="E14" s="311" t="s">
        <v>511</v>
      </c>
      <c r="F14" s="312" t="s">
        <v>512</v>
      </c>
    </row>
    <row r="15" spans="1:10" x14ac:dyDescent="0.2">
      <c r="A15" s="299" t="s">
        <v>513</v>
      </c>
      <c r="B15" s="304">
        <v>20</v>
      </c>
      <c r="C15" s="313">
        <v>10</v>
      </c>
      <c r="D15" s="314">
        <f>B15*C15</f>
        <v>200</v>
      </c>
      <c r="E15" s="247">
        <f>B11-C15</f>
        <v>25</v>
      </c>
      <c r="F15" s="315">
        <f>B15*E15</f>
        <v>500</v>
      </c>
      <c r="I15" s="393" t="s">
        <v>51</v>
      </c>
    </row>
    <row r="16" spans="1:10" x14ac:dyDescent="0.2">
      <c r="A16" s="299" t="s">
        <v>514</v>
      </c>
      <c r="B16" s="304">
        <v>33</v>
      </c>
      <c r="C16" s="313">
        <v>10</v>
      </c>
      <c r="D16" s="314">
        <f>B16*C16</f>
        <v>330</v>
      </c>
      <c r="E16" s="247">
        <f>B11-C16</f>
        <v>25</v>
      </c>
      <c r="F16" s="315">
        <f>B16*E16</f>
        <v>825</v>
      </c>
      <c r="H16" s="280"/>
      <c r="I16" s="280"/>
      <c r="J16" s="280"/>
    </row>
    <row r="17" spans="1:6" x14ac:dyDescent="0.2">
      <c r="A17" s="299" t="s">
        <v>515</v>
      </c>
      <c r="B17" s="304">
        <v>53</v>
      </c>
      <c r="C17" s="313">
        <v>10</v>
      </c>
      <c r="D17" s="314">
        <f>B17*C17</f>
        <v>530</v>
      </c>
      <c r="E17" s="247">
        <f>B11-C17</f>
        <v>25</v>
      </c>
      <c r="F17" s="315">
        <f>B17*E17</f>
        <v>1325</v>
      </c>
    </row>
    <row r="18" spans="1:6" ht="16" thickBot="1" x14ac:dyDescent="0.25">
      <c r="A18" s="296" t="s">
        <v>516</v>
      </c>
      <c r="B18" s="316">
        <f>SUM(B15:B17)</f>
        <v>106</v>
      </c>
      <c r="C18" s="247">
        <f>SUM(C15:C17)</f>
        <v>30</v>
      </c>
      <c r="D18" s="317">
        <f>SUM(D15:D17)</f>
        <v>1060</v>
      </c>
      <c r="E18" s="247">
        <f>SUM(E15:E17)</f>
        <v>75</v>
      </c>
      <c r="F18" s="318">
        <f>SUM(F15:F17)</f>
        <v>2650</v>
      </c>
    </row>
    <row r="19" spans="1:6" ht="17" thickTop="1" thickBot="1" x14ac:dyDescent="0.25">
      <c r="A19" s="319"/>
      <c r="B19" s="320"/>
      <c r="C19" s="321"/>
      <c r="D19" s="321"/>
      <c r="E19" s="321"/>
      <c r="F19" s="322"/>
    </row>
    <row r="20" spans="1:6" ht="16" thickBot="1" x14ac:dyDescent="0.25"/>
    <row r="21" spans="1:6" ht="19" x14ac:dyDescent="0.25">
      <c r="A21" s="641" t="s">
        <v>517</v>
      </c>
      <c r="B21" s="642"/>
      <c r="C21" s="642"/>
      <c r="D21" s="642"/>
      <c r="E21" s="642"/>
      <c r="F21" s="643"/>
    </row>
    <row r="22" spans="1:6" x14ac:dyDescent="0.2">
      <c r="A22" s="270" t="s">
        <v>498</v>
      </c>
      <c r="B22" s="271"/>
      <c r="C22" s="272"/>
      <c r="D22" s="273" t="s">
        <v>499</v>
      </c>
      <c r="E22" s="274"/>
      <c r="F22" s="275"/>
    </row>
    <row r="23" spans="1:6" x14ac:dyDescent="0.2">
      <c r="A23" s="278" t="s">
        <v>500</v>
      </c>
      <c r="B23" s="279"/>
      <c r="C23" s="272"/>
      <c r="D23" s="273" t="s">
        <v>501</v>
      </c>
      <c r="E23" s="301">
        <f>E22*B24</f>
        <v>0</v>
      </c>
      <c r="F23" s="275"/>
    </row>
    <row r="24" spans="1:6" x14ac:dyDescent="0.2">
      <c r="A24" s="278" t="s">
        <v>503</v>
      </c>
      <c r="B24" s="302">
        <f>B23-B22+1</f>
        <v>1</v>
      </c>
      <c r="C24" s="280"/>
      <c r="D24" s="273" t="s">
        <v>504</v>
      </c>
      <c r="E24" s="281"/>
      <c r="F24" s="282"/>
    </row>
    <row r="25" spans="1:6" x14ac:dyDescent="0.2">
      <c r="A25" s="283"/>
      <c r="C25" s="33"/>
      <c r="D25" s="273" t="s">
        <v>506</v>
      </c>
      <c r="E25" s="301">
        <f>E24*B24</f>
        <v>0</v>
      </c>
      <c r="F25" s="284"/>
    </row>
    <row r="26" spans="1:6" x14ac:dyDescent="0.2">
      <c r="A26" s="278" t="s">
        <v>508</v>
      </c>
      <c r="B26" s="281"/>
      <c r="C26" s="33"/>
      <c r="D26" s="33"/>
      <c r="F26" s="284"/>
    </row>
    <row r="27" spans="1:6" x14ac:dyDescent="0.2">
      <c r="A27" s="287"/>
      <c r="C27" s="243" t="s">
        <v>509</v>
      </c>
      <c r="D27" s="243" t="s">
        <v>510</v>
      </c>
      <c r="E27" s="243" t="s">
        <v>511</v>
      </c>
      <c r="F27" s="288" t="s">
        <v>512</v>
      </c>
    </row>
    <row r="28" spans="1:6" x14ac:dyDescent="0.2">
      <c r="A28" s="278" t="s">
        <v>513</v>
      </c>
      <c r="B28" s="281"/>
      <c r="C28" s="3"/>
      <c r="D28" s="314">
        <f>B28*C28</f>
        <v>0</v>
      </c>
      <c r="E28" s="247">
        <f>B24-C28</f>
        <v>1</v>
      </c>
      <c r="F28" s="315">
        <f>B28*E28</f>
        <v>0</v>
      </c>
    </row>
    <row r="29" spans="1:6" x14ac:dyDescent="0.2">
      <c r="A29" s="278" t="s">
        <v>514</v>
      </c>
      <c r="B29" s="281"/>
      <c r="C29" s="3"/>
      <c r="D29" s="314">
        <f>B29*C29</f>
        <v>0</v>
      </c>
      <c r="E29" s="247">
        <f>B24-C29</f>
        <v>1</v>
      </c>
      <c r="F29" s="315">
        <f>B29*E29</f>
        <v>0</v>
      </c>
    </row>
    <row r="30" spans="1:6" x14ac:dyDescent="0.2">
      <c r="A30" s="278" t="s">
        <v>515</v>
      </c>
      <c r="B30" s="281"/>
      <c r="C30" s="3"/>
      <c r="D30" s="314">
        <f>B30*C30</f>
        <v>0</v>
      </c>
      <c r="E30" s="247">
        <f>B24-C30</f>
        <v>1</v>
      </c>
      <c r="F30" s="315">
        <f>B30*E30</f>
        <v>0</v>
      </c>
    </row>
    <row r="31" spans="1:6" ht="16" thickBot="1" x14ac:dyDescent="0.25">
      <c r="A31" s="273" t="s">
        <v>516</v>
      </c>
      <c r="B31" s="316">
        <f>SUM(B28:B30)</f>
        <v>0</v>
      </c>
      <c r="C31" s="247">
        <f>SUM(C28:C30)</f>
        <v>0</v>
      </c>
      <c r="D31" s="317">
        <f>SUM(D28:D30)</f>
        <v>0</v>
      </c>
      <c r="E31" s="247">
        <f>SUM(E28:E30)</f>
        <v>3</v>
      </c>
      <c r="F31" s="318">
        <f>SUM(F28:F30)</f>
        <v>0</v>
      </c>
    </row>
    <row r="32" spans="1:6" ht="17" thickTop="1" thickBot="1" x14ac:dyDescent="0.25">
      <c r="A32" s="289"/>
      <c r="B32" s="290"/>
      <c r="C32" s="291"/>
      <c r="D32" s="291"/>
      <c r="E32" s="291"/>
      <c r="F32" s="292"/>
    </row>
    <row r="33" spans="1:6" ht="16" thickBot="1" x14ac:dyDescent="0.25"/>
    <row r="34" spans="1:6" ht="19" x14ac:dyDescent="0.25">
      <c r="A34" s="641" t="s">
        <v>518</v>
      </c>
      <c r="B34" s="642"/>
      <c r="C34" s="642"/>
      <c r="D34" s="642"/>
      <c r="E34" s="642"/>
      <c r="F34" s="643"/>
    </row>
    <row r="35" spans="1:6" x14ac:dyDescent="0.2">
      <c r="A35" s="270" t="s">
        <v>498</v>
      </c>
      <c r="B35" s="271"/>
      <c r="C35" s="272"/>
      <c r="D35" s="273" t="s">
        <v>499</v>
      </c>
      <c r="E35" s="274"/>
      <c r="F35" s="275"/>
    </row>
    <row r="36" spans="1:6" x14ac:dyDescent="0.2">
      <c r="A36" s="278" t="s">
        <v>500</v>
      </c>
      <c r="B36" s="279"/>
      <c r="C36" s="272"/>
      <c r="D36" s="273" t="s">
        <v>501</v>
      </c>
      <c r="E36" s="301">
        <f>E35*B37</f>
        <v>0</v>
      </c>
      <c r="F36" s="275"/>
    </row>
    <row r="37" spans="1:6" x14ac:dyDescent="0.2">
      <c r="A37" s="278" t="s">
        <v>503</v>
      </c>
      <c r="B37" s="302">
        <f>B36-B35+1</f>
        <v>1</v>
      </c>
      <c r="C37" s="280"/>
      <c r="D37" s="273" t="s">
        <v>504</v>
      </c>
      <c r="E37" s="281"/>
      <c r="F37" s="282"/>
    </row>
    <row r="38" spans="1:6" x14ac:dyDescent="0.2">
      <c r="A38" s="283"/>
      <c r="C38" s="33"/>
      <c r="D38" s="273" t="s">
        <v>506</v>
      </c>
      <c r="E38" s="301">
        <f>E37*B37</f>
        <v>0</v>
      </c>
      <c r="F38" s="284"/>
    </row>
    <row r="39" spans="1:6" x14ac:dyDescent="0.2">
      <c r="A39" s="278" t="s">
        <v>508</v>
      </c>
      <c r="B39" s="281"/>
      <c r="C39" s="33"/>
      <c r="D39" s="33"/>
      <c r="F39" s="284"/>
    </row>
    <row r="40" spans="1:6" x14ac:dyDescent="0.2">
      <c r="A40" s="287"/>
      <c r="C40" s="243" t="s">
        <v>509</v>
      </c>
      <c r="D40" s="243" t="s">
        <v>510</v>
      </c>
      <c r="E40" s="243" t="s">
        <v>511</v>
      </c>
      <c r="F40" s="288" t="s">
        <v>512</v>
      </c>
    </row>
    <row r="41" spans="1:6" x14ac:dyDescent="0.2">
      <c r="A41" s="278" t="s">
        <v>513</v>
      </c>
      <c r="B41" s="281"/>
      <c r="C41" s="3"/>
      <c r="D41" s="314">
        <f>B41*C41</f>
        <v>0</v>
      </c>
      <c r="E41" s="247">
        <f>B37-C41</f>
        <v>1</v>
      </c>
      <c r="F41" s="315">
        <f>B41*E41</f>
        <v>0</v>
      </c>
    </row>
    <row r="42" spans="1:6" x14ac:dyDescent="0.2">
      <c r="A42" s="278" t="s">
        <v>514</v>
      </c>
      <c r="B42" s="281"/>
      <c r="C42" s="3"/>
      <c r="D42" s="314">
        <f>B42*C42</f>
        <v>0</v>
      </c>
      <c r="E42" s="247">
        <f>B37-C42</f>
        <v>1</v>
      </c>
      <c r="F42" s="315">
        <f>B42*E42</f>
        <v>0</v>
      </c>
    </row>
    <row r="43" spans="1:6" x14ac:dyDescent="0.2">
      <c r="A43" s="278" t="s">
        <v>515</v>
      </c>
      <c r="B43" s="281"/>
      <c r="C43" s="3"/>
      <c r="D43" s="314">
        <f>B43*C43</f>
        <v>0</v>
      </c>
      <c r="E43" s="247">
        <f>B37-C43</f>
        <v>1</v>
      </c>
      <c r="F43" s="315">
        <f>B43*E43</f>
        <v>0</v>
      </c>
    </row>
    <row r="44" spans="1:6" ht="16" thickBot="1" x14ac:dyDescent="0.25">
      <c r="A44" s="273" t="s">
        <v>516</v>
      </c>
      <c r="B44" s="316">
        <f>SUM(B41:B43)</f>
        <v>0</v>
      </c>
      <c r="C44" s="247">
        <f>SUM(C41:C43)</f>
        <v>0</v>
      </c>
      <c r="D44" s="317">
        <f>SUM(D41:D43)</f>
        <v>0</v>
      </c>
      <c r="E44" s="247">
        <f>SUM(E41:E43)</f>
        <v>3</v>
      </c>
      <c r="F44" s="318">
        <f>SUM(F41:F43)</f>
        <v>0</v>
      </c>
    </row>
    <row r="45" spans="1:6" ht="17" thickTop="1" thickBot="1" x14ac:dyDescent="0.25">
      <c r="A45" s="289"/>
      <c r="B45" s="290"/>
      <c r="C45" s="291"/>
      <c r="D45" s="291"/>
      <c r="E45" s="291"/>
      <c r="F45" s="292"/>
    </row>
    <row r="46" spans="1:6" ht="16" thickBot="1" x14ac:dyDescent="0.25"/>
    <row r="47" spans="1:6" ht="19" x14ac:dyDescent="0.25">
      <c r="A47" s="641" t="s">
        <v>519</v>
      </c>
      <c r="B47" s="642"/>
      <c r="C47" s="642"/>
      <c r="D47" s="642"/>
      <c r="E47" s="642"/>
      <c r="F47" s="643"/>
    </row>
    <row r="48" spans="1:6" x14ac:dyDescent="0.2">
      <c r="A48" s="270" t="s">
        <v>498</v>
      </c>
      <c r="B48" s="271"/>
      <c r="C48" s="272"/>
      <c r="D48" s="273" t="s">
        <v>499</v>
      </c>
      <c r="E48" s="274"/>
      <c r="F48" s="275"/>
    </row>
    <row r="49" spans="1:6" x14ac:dyDescent="0.2">
      <c r="A49" s="278" t="s">
        <v>500</v>
      </c>
      <c r="B49" s="279"/>
      <c r="C49" s="272"/>
      <c r="D49" s="273" t="s">
        <v>501</v>
      </c>
      <c r="E49" s="301">
        <f>E48*B50</f>
        <v>0</v>
      </c>
      <c r="F49" s="275"/>
    </row>
    <row r="50" spans="1:6" x14ac:dyDescent="0.2">
      <c r="A50" s="278" t="s">
        <v>503</v>
      </c>
      <c r="B50" s="302">
        <f>B49-B48+1</f>
        <v>1</v>
      </c>
      <c r="C50" s="280"/>
      <c r="D50" s="273" t="s">
        <v>504</v>
      </c>
      <c r="E50" s="281"/>
      <c r="F50" s="282"/>
    </row>
    <row r="51" spans="1:6" x14ac:dyDescent="0.2">
      <c r="A51" s="283"/>
      <c r="C51" s="33"/>
      <c r="D51" s="273" t="s">
        <v>506</v>
      </c>
      <c r="E51" s="301">
        <f>E50*B50</f>
        <v>0</v>
      </c>
      <c r="F51" s="284"/>
    </row>
    <row r="52" spans="1:6" x14ac:dyDescent="0.2">
      <c r="A52" s="278" t="s">
        <v>508</v>
      </c>
      <c r="B52" s="281"/>
      <c r="C52" s="33"/>
      <c r="D52" s="33"/>
      <c r="F52" s="284"/>
    </row>
    <row r="53" spans="1:6" x14ac:dyDescent="0.2">
      <c r="A53" s="287"/>
      <c r="C53" s="243" t="s">
        <v>509</v>
      </c>
      <c r="D53" s="243" t="s">
        <v>510</v>
      </c>
      <c r="E53" s="243" t="s">
        <v>511</v>
      </c>
      <c r="F53" s="288" t="s">
        <v>512</v>
      </c>
    </row>
    <row r="54" spans="1:6" x14ac:dyDescent="0.2">
      <c r="A54" s="278" t="s">
        <v>513</v>
      </c>
      <c r="B54" s="281"/>
      <c r="C54" s="3"/>
      <c r="D54" s="314">
        <f>B54*C54</f>
        <v>0</v>
      </c>
      <c r="E54" s="247">
        <f>B50-C54</f>
        <v>1</v>
      </c>
      <c r="F54" s="315">
        <f>B54*E54</f>
        <v>0</v>
      </c>
    </row>
    <row r="55" spans="1:6" x14ac:dyDescent="0.2">
      <c r="A55" s="278" t="s">
        <v>514</v>
      </c>
      <c r="B55" s="281"/>
      <c r="C55" s="3"/>
      <c r="D55" s="314">
        <f>B55*C55</f>
        <v>0</v>
      </c>
      <c r="E55" s="247">
        <f>B50-C55</f>
        <v>1</v>
      </c>
      <c r="F55" s="315">
        <f>B55*E55</f>
        <v>0</v>
      </c>
    </row>
    <row r="56" spans="1:6" x14ac:dyDescent="0.2">
      <c r="A56" s="278" t="s">
        <v>515</v>
      </c>
      <c r="B56" s="281"/>
      <c r="C56" s="3"/>
      <c r="D56" s="314">
        <f>B56*C56</f>
        <v>0</v>
      </c>
      <c r="E56" s="247">
        <f>B50-C56</f>
        <v>1</v>
      </c>
      <c r="F56" s="315">
        <f>B56*E56</f>
        <v>0</v>
      </c>
    </row>
    <row r="57" spans="1:6" ht="16" thickBot="1" x14ac:dyDescent="0.25">
      <c r="A57" s="273" t="s">
        <v>516</v>
      </c>
      <c r="B57" s="316">
        <f>SUM(B54:B56)</f>
        <v>0</v>
      </c>
      <c r="C57" s="247">
        <f>SUM(C54:C56)</f>
        <v>0</v>
      </c>
      <c r="D57" s="317">
        <f>SUM(D54:D56)</f>
        <v>0</v>
      </c>
      <c r="E57" s="247">
        <f>SUM(E54:E56)</f>
        <v>3</v>
      </c>
      <c r="F57" s="318">
        <f>SUM(F54:F56)</f>
        <v>0</v>
      </c>
    </row>
    <row r="58" spans="1:6" ht="17" thickTop="1" thickBot="1" x14ac:dyDescent="0.25">
      <c r="A58" s="289"/>
      <c r="B58" s="290"/>
      <c r="C58" s="291"/>
      <c r="D58" s="291"/>
      <c r="E58" s="291"/>
      <c r="F58" s="292"/>
    </row>
    <row r="59" spans="1:6" ht="16" thickBot="1" x14ac:dyDescent="0.25"/>
    <row r="60" spans="1:6" ht="19" x14ac:dyDescent="0.25">
      <c r="A60" s="641" t="s">
        <v>520</v>
      </c>
      <c r="B60" s="642"/>
      <c r="C60" s="642"/>
      <c r="D60" s="642"/>
      <c r="E60" s="642"/>
      <c r="F60" s="643"/>
    </row>
    <row r="61" spans="1:6" x14ac:dyDescent="0.2">
      <c r="A61" s="270" t="s">
        <v>498</v>
      </c>
      <c r="B61" s="271"/>
      <c r="C61" s="272"/>
      <c r="D61" s="273" t="s">
        <v>499</v>
      </c>
      <c r="E61" s="274"/>
      <c r="F61" s="275"/>
    </row>
    <row r="62" spans="1:6" x14ac:dyDescent="0.2">
      <c r="A62" s="278" t="s">
        <v>500</v>
      </c>
      <c r="B62" s="279"/>
      <c r="C62" s="272"/>
      <c r="D62" s="273" t="s">
        <v>501</v>
      </c>
      <c r="E62" s="301">
        <f>E61*B63</f>
        <v>0</v>
      </c>
      <c r="F62" s="275"/>
    </row>
    <row r="63" spans="1:6" x14ac:dyDescent="0.2">
      <c r="A63" s="278" t="s">
        <v>503</v>
      </c>
      <c r="B63" s="302">
        <f>B62-B61+1</f>
        <v>1</v>
      </c>
      <c r="C63" s="280"/>
      <c r="D63" s="273" t="s">
        <v>504</v>
      </c>
      <c r="E63" s="281"/>
      <c r="F63" s="282"/>
    </row>
    <row r="64" spans="1:6" x14ac:dyDescent="0.2">
      <c r="A64" s="283"/>
      <c r="C64" s="33"/>
      <c r="D64" s="273" t="s">
        <v>506</v>
      </c>
      <c r="E64" s="301">
        <f>E63*B63</f>
        <v>0</v>
      </c>
      <c r="F64" s="284"/>
    </row>
    <row r="65" spans="1:6" x14ac:dyDescent="0.2">
      <c r="A65" s="278" t="s">
        <v>508</v>
      </c>
      <c r="B65" s="281"/>
      <c r="C65" s="33"/>
      <c r="D65" s="33"/>
      <c r="F65" s="284"/>
    </row>
    <row r="66" spans="1:6" x14ac:dyDescent="0.2">
      <c r="A66" s="287"/>
      <c r="C66" s="243" t="s">
        <v>509</v>
      </c>
      <c r="D66" s="243" t="s">
        <v>510</v>
      </c>
      <c r="E66" s="243" t="s">
        <v>511</v>
      </c>
      <c r="F66" s="288" t="s">
        <v>512</v>
      </c>
    </row>
    <row r="67" spans="1:6" x14ac:dyDescent="0.2">
      <c r="A67" s="278" t="s">
        <v>513</v>
      </c>
      <c r="B67" s="281"/>
      <c r="C67" s="3"/>
      <c r="D67" s="314">
        <f>B67*C67</f>
        <v>0</v>
      </c>
      <c r="E67" s="247">
        <f>B63-C67</f>
        <v>1</v>
      </c>
      <c r="F67" s="315">
        <f>B67*E67</f>
        <v>0</v>
      </c>
    </row>
    <row r="68" spans="1:6" x14ac:dyDescent="0.2">
      <c r="A68" s="278" t="s">
        <v>514</v>
      </c>
      <c r="B68" s="281"/>
      <c r="C68" s="3"/>
      <c r="D68" s="314">
        <f>B68*C68</f>
        <v>0</v>
      </c>
      <c r="E68" s="247">
        <f>B63-C68</f>
        <v>1</v>
      </c>
      <c r="F68" s="315">
        <f>B68*E68</f>
        <v>0</v>
      </c>
    </row>
    <row r="69" spans="1:6" x14ac:dyDescent="0.2">
      <c r="A69" s="278" t="s">
        <v>515</v>
      </c>
      <c r="B69" s="281"/>
      <c r="C69" s="3"/>
      <c r="D69" s="314">
        <f>B69*C69</f>
        <v>0</v>
      </c>
      <c r="E69" s="247">
        <f>B63-C69</f>
        <v>1</v>
      </c>
      <c r="F69" s="315">
        <f>B69*E69</f>
        <v>0</v>
      </c>
    </row>
    <row r="70" spans="1:6" ht="16" thickBot="1" x14ac:dyDescent="0.25">
      <c r="A70" s="273" t="s">
        <v>516</v>
      </c>
      <c r="B70" s="316">
        <f>SUM(B67:B69)</f>
        <v>0</v>
      </c>
      <c r="C70" s="247">
        <f>SUM(C67:C69)</f>
        <v>0</v>
      </c>
      <c r="D70" s="317">
        <f>SUM(D67:D69)</f>
        <v>0</v>
      </c>
      <c r="E70" s="247">
        <f>SUM(E67:E69)</f>
        <v>3</v>
      </c>
      <c r="F70" s="318">
        <f>SUM(F67:F69)</f>
        <v>0</v>
      </c>
    </row>
    <row r="71" spans="1:6" ht="17" thickTop="1" thickBot="1" x14ac:dyDescent="0.25">
      <c r="A71" s="289"/>
      <c r="B71" s="290"/>
      <c r="C71" s="291"/>
      <c r="D71" s="291"/>
      <c r="E71" s="291"/>
      <c r="F71" s="292"/>
    </row>
    <row r="72" spans="1:6" ht="16" thickBot="1" x14ac:dyDescent="0.25"/>
    <row r="73" spans="1:6" ht="19" x14ac:dyDescent="0.25">
      <c r="A73" s="641" t="s">
        <v>521</v>
      </c>
      <c r="B73" s="642"/>
      <c r="C73" s="642"/>
      <c r="D73" s="642"/>
      <c r="E73" s="642"/>
      <c r="F73" s="643"/>
    </row>
    <row r="74" spans="1:6" x14ac:dyDescent="0.2">
      <c r="A74" s="270" t="s">
        <v>498</v>
      </c>
      <c r="B74" s="271"/>
      <c r="C74" s="272"/>
      <c r="D74" s="273" t="s">
        <v>499</v>
      </c>
      <c r="E74" s="274"/>
      <c r="F74" s="275"/>
    </row>
    <row r="75" spans="1:6" x14ac:dyDescent="0.2">
      <c r="A75" s="278" t="s">
        <v>500</v>
      </c>
      <c r="B75" s="279"/>
      <c r="C75" s="272"/>
      <c r="D75" s="273" t="s">
        <v>501</v>
      </c>
      <c r="E75" s="301">
        <f>E74*B76</f>
        <v>0</v>
      </c>
      <c r="F75" s="275"/>
    </row>
    <row r="76" spans="1:6" x14ac:dyDescent="0.2">
      <c r="A76" s="278" t="s">
        <v>503</v>
      </c>
      <c r="B76" s="302">
        <f>B75-B74+1</f>
        <v>1</v>
      </c>
      <c r="C76" s="280"/>
      <c r="D76" s="273" t="s">
        <v>504</v>
      </c>
      <c r="E76" s="281"/>
      <c r="F76" s="282"/>
    </row>
    <row r="77" spans="1:6" x14ac:dyDescent="0.2">
      <c r="A77" s="283"/>
      <c r="C77" s="33"/>
      <c r="D77" s="273" t="s">
        <v>506</v>
      </c>
      <c r="E77" s="301">
        <f>E76*B76</f>
        <v>0</v>
      </c>
      <c r="F77" s="284"/>
    </row>
    <row r="78" spans="1:6" x14ac:dyDescent="0.2">
      <c r="A78" s="278" t="s">
        <v>508</v>
      </c>
      <c r="B78" s="281"/>
      <c r="C78" s="33"/>
      <c r="D78" s="33"/>
      <c r="F78" s="284"/>
    </row>
    <row r="79" spans="1:6" x14ac:dyDescent="0.2">
      <c r="A79" s="287"/>
      <c r="C79" s="243" t="s">
        <v>509</v>
      </c>
      <c r="D79" s="243" t="s">
        <v>510</v>
      </c>
      <c r="E79" s="243" t="s">
        <v>511</v>
      </c>
      <c r="F79" s="288" t="s">
        <v>512</v>
      </c>
    </row>
    <row r="80" spans="1:6" x14ac:dyDescent="0.2">
      <c r="A80" s="278" t="s">
        <v>513</v>
      </c>
      <c r="B80" s="281"/>
      <c r="C80" s="3"/>
      <c r="D80" s="314">
        <f>B80*C80</f>
        <v>0</v>
      </c>
      <c r="E80" s="247">
        <f>B76-C80</f>
        <v>1</v>
      </c>
      <c r="F80" s="315">
        <f>B80*E80</f>
        <v>0</v>
      </c>
    </row>
    <row r="81" spans="1:6" x14ac:dyDescent="0.2">
      <c r="A81" s="278" t="s">
        <v>514</v>
      </c>
      <c r="B81" s="281"/>
      <c r="C81" s="3"/>
      <c r="D81" s="314">
        <f>B81*C81</f>
        <v>0</v>
      </c>
      <c r="E81" s="247">
        <f>B76-C81</f>
        <v>1</v>
      </c>
      <c r="F81" s="315">
        <f>B81*E81</f>
        <v>0</v>
      </c>
    </row>
    <row r="82" spans="1:6" x14ac:dyDescent="0.2">
      <c r="A82" s="278" t="s">
        <v>515</v>
      </c>
      <c r="B82" s="281"/>
      <c r="C82" s="3"/>
      <c r="D82" s="314">
        <f>B82*C82</f>
        <v>0</v>
      </c>
      <c r="E82" s="247">
        <f>B76-C82</f>
        <v>1</v>
      </c>
      <c r="F82" s="315">
        <f>B82*E82</f>
        <v>0</v>
      </c>
    </row>
    <row r="83" spans="1:6" ht="16" thickBot="1" x14ac:dyDescent="0.25">
      <c r="A83" s="273" t="s">
        <v>516</v>
      </c>
      <c r="B83" s="316">
        <f>SUM(B80:B82)</f>
        <v>0</v>
      </c>
      <c r="C83" s="247">
        <f>SUM(C80:C82)</f>
        <v>0</v>
      </c>
      <c r="D83" s="317">
        <f>SUM(D80:D82)</f>
        <v>0</v>
      </c>
      <c r="E83" s="247">
        <f>SUM(E80:E82)</f>
        <v>3</v>
      </c>
      <c r="F83" s="318">
        <f>SUM(F80:F82)</f>
        <v>0</v>
      </c>
    </row>
    <row r="84" spans="1:6" ht="17" thickTop="1" thickBot="1" x14ac:dyDescent="0.25">
      <c r="A84" s="289"/>
      <c r="B84" s="290"/>
      <c r="C84" s="291"/>
      <c r="D84" s="291"/>
      <c r="E84" s="291"/>
      <c r="F84" s="292"/>
    </row>
    <row r="85" spans="1:6" ht="16" thickBot="1" x14ac:dyDescent="0.25"/>
    <row r="86" spans="1:6" ht="19" x14ac:dyDescent="0.25">
      <c r="A86" s="641" t="s">
        <v>522</v>
      </c>
      <c r="B86" s="642"/>
      <c r="C86" s="642"/>
      <c r="D86" s="642"/>
      <c r="E86" s="642"/>
      <c r="F86" s="643"/>
    </row>
    <row r="87" spans="1:6" x14ac:dyDescent="0.2">
      <c r="A87" s="270" t="s">
        <v>498</v>
      </c>
      <c r="B87" s="271"/>
      <c r="C87" s="272"/>
      <c r="D87" s="273" t="s">
        <v>499</v>
      </c>
      <c r="E87" s="274"/>
      <c r="F87" s="275"/>
    </row>
    <row r="88" spans="1:6" x14ac:dyDescent="0.2">
      <c r="A88" s="278" t="s">
        <v>500</v>
      </c>
      <c r="B88" s="279"/>
      <c r="C88" s="272"/>
      <c r="D88" s="273" t="s">
        <v>501</v>
      </c>
      <c r="E88" s="301">
        <f>E87*B89</f>
        <v>0</v>
      </c>
      <c r="F88" s="275"/>
    </row>
    <row r="89" spans="1:6" x14ac:dyDescent="0.2">
      <c r="A89" s="278" t="s">
        <v>503</v>
      </c>
      <c r="B89" s="302">
        <f>B88-B87+1</f>
        <v>1</v>
      </c>
      <c r="C89" s="280"/>
      <c r="D89" s="273" t="s">
        <v>504</v>
      </c>
      <c r="E89" s="281"/>
      <c r="F89" s="282"/>
    </row>
    <row r="90" spans="1:6" x14ac:dyDescent="0.2">
      <c r="A90" s="283"/>
      <c r="C90" s="33"/>
      <c r="D90" s="273" t="s">
        <v>506</v>
      </c>
      <c r="E90" s="301">
        <f>E89*B89</f>
        <v>0</v>
      </c>
      <c r="F90" s="284"/>
    </row>
    <row r="91" spans="1:6" x14ac:dyDescent="0.2">
      <c r="A91" s="278" t="s">
        <v>508</v>
      </c>
      <c r="B91" s="281"/>
      <c r="C91" s="33"/>
      <c r="D91" s="33"/>
      <c r="F91" s="284"/>
    </row>
    <row r="92" spans="1:6" x14ac:dyDescent="0.2">
      <c r="A92" s="287"/>
      <c r="C92" s="243" t="s">
        <v>509</v>
      </c>
      <c r="D92" s="243" t="s">
        <v>510</v>
      </c>
      <c r="E92" s="243" t="s">
        <v>511</v>
      </c>
      <c r="F92" s="288" t="s">
        <v>512</v>
      </c>
    </row>
    <row r="93" spans="1:6" x14ac:dyDescent="0.2">
      <c r="A93" s="278" t="s">
        <v>513</v>
      </c>
      <c r="B93" s="281"/>
      <c r="C93" s="3"/>
      <c r="D93" s="314">
        <f>B93*C93</f>
        <v>0</v>
      </c>
      <c r="E93" s="247">
        <f>B89-C93</f>
        <v>1</v>
      </c>
      <c r="F93" s="315">
        <f>B93*E93</f>
        <v>0</v>
      </c>
    </row>
    <row r="94" spans="1:6" x14ac:dyDescent="0.2">
      <c r="A94" s="278" t="s">
        <v>514</v>
      </c>
      <c r="B94" s="281"/>
      <c r="C94" s="3"/>
      <c r="D94" s="314">
        <f>B94*C94</f>
        <v>0</v>
      </c>
      <c r="E94" s="247">
        <f>B89-C94</f>
        <v>1</v>
      </c>
      <c r="F94" s="315">
        <f>B94*E94</f>
        <v>0</v>
      </c>
    </row>
    <row r="95" spans="1:6" x14ac:dyDescent="0.2">
      <c r="A95" s="278" t="s">
        <v>515</v>
      </c>
      <c r="B95" s="281"/>
      <c r="C95" s="3"/>
      <c r="D95" s="314">
        <f>B95*C95</f>
        <v>0</v>
      </c>
      <c r="E95" s="247">
        <f>B89-C95</f>
        <v>1</v>
      </c>
      <c r="F95" s="315">
        <f>B95*E95</f>
        <v>0</v>
      </c>
    </row>
    <row r="96" spans="1:6" ht="16" thickBot="1" x14ac:dyDescent="0.25">
      <c r="A96" s="273" t="s">
        <v>516</v>
      </c>
      <c r="B96" s="316">
        <f>SUM(B93:B95)</f>
        <v>0</v>
      </c>
      <c r="C96" s="247">
        <f>SUM(C93:C95)</f>
        <v>0</v>
      </c>
      <c r="D96" s="317">
        <f>SUM(D93:D95)</f>
        <v>0</v>
      </c>
      <c r="E96" s="247">
        <f>SUM(E93:E95)</f>
        <v>3</v>
      </c>
      <c r="F96" s="318">
        <f>SUM(F93:F95)</f>
        <v>0</v>
      </c>
    </row>
    <row r="97" spans="1:6" ht="17" thickTop="1" thickBot="1" x14ac:dyDescent="0.25">
      <c r="A97" s="289"/>
      <c r="B97" s="290"/>
      <c r="C97" s="291"/>
      <c r="D97" s="291"/>
      <c r="E97" s="291"/>
      <c r="F97" s="292"/>
    </row>
    <row r="98" spans="1:6" ht="16" thickBot="1" x14ac:dyDescent="0.25"/>
    <row r="99" spans="1:6" ht="19" x14ac:dyDescent="0.25">
      <c r="A99" s="641" t="s">
        <v>523</v>
      </c>
      <c r="B99" s="642"/>
      <c r="C99" s="642"/>
      <c r="D99" s="642"/>
      <c r="E99" s="642"/>
      <c r="F99" s="643"/>
    </row>
    <row r="100" spans="1:6" x14ac:dyDescent="0.2">
      <c r="A100" s="270" t="s">
        <v>498</v>
      </c>
      <c r="B100" s="271"/>
      <c r="C100" s="272"/>
      <c r="D100" s="273" t="s">
        <v>499</v>
      </c>
      <c r="E100" s="274"/>
      <c r="F100" s="275"/>
    </row>
    <row r="101" spans="1:6" x14ac:dyDescent="0.2">
      <c r="A101" s="278" t="s">
        <v>500</v>
      </c>
      <c r="B101" s="279"/>
      <c r="C101" s="272"/>
      <c r="D101" s="273" t="s">
        <v>501</v>
      </c>
      <c r="E101" s="301">
        <f>E100*B102</f>
        <v>0</v>
      </c>
      <c r="F101" s="275"/>
    </row>
    <row r="102" spans="1:6" x14ac:dyDescent="0.2">
      <c r="A102" s="278" t="s">
        <v>503</v>
      </c>
      <c r="B102" s="302">
        <f>B101-B100+1</f>
        <v>1</v>
      </c>
      <c r="C102" s="280"/>
      <c r="D102" s="273" t="s">
        <v>504</v>
      </c>
      <c r="E102" s="281"/>
      <c r="F102" s="282"/>
    </row>
    <row r="103" spans="1:6" x14ac:dyDescent="0.2">
      <c r="A103" s="283"/>
      <c r="C103" s="33"/>
      <c r="D103" s="273" t="s">
        <v>506</v>
      </c>
      <c r="E103" s="301">
        <f>E102*B102</f>
        <v>0</v>
      </c>
      <c r="F103" s="284"/>
    </row>
    <row r="104" spans="1:6" x14ac:dyDescent="0.2">
      <c r="A104" s="278" t="s">
        <v>508</v>
      </c>
      <c r="B104" s="281"/>
      <c r="C104" s="33"/>
      <c r="D104" s="33"/>
      <c r="F104" s="284"/>
    </row>
    <row r="105" spans="1:6" x14ac:dyDescent="0.2">
      <c r="A105" s="287"/>
      <c r="C105" s="243" t="s">
        <v>509</v>
      </c>
      <c r="D105" s="243" t="s">
        <v>510</v>
      </c>
      <c r="E105" s="243" t="s">
        <v>511</v>
      </c>
      <c r="F105" s="288" t="s">
        <v>512</v>
      </c>
    </row>
    <row r="106" spans="1:6" x14ac:dyDescent="0.2">
      <c r="A106" s="278" t="s">
        <v>513</v>
      </c>
      <c r="B106" s="281"/>
      <c r="C106" s="3"/>
      <c r="D106" s="314">
        <f>B106*C106</f>
        <v>0</v>
      </c>
      <c r="E106" s="247">
        <f>B102-C106</f>
        <v>1</v>
      </c>
      <c r="F106" s="315">
        <f>B106*E106</f>
        <v>0</v>
      </c>
    </row>
    <row r="107" spans="1:6" x14ac:dyDescent="0.2">
      <c r="A107" s="278" t="s">
        <v>514</v>
      </c>
      <c r="B107" s="281"/>
      <c r="C107" s="3"/>
      <c r="D107" s="314">
        <f>B107*C107</f>
        <v>0</v>
      </c>
      <c r="E107" s="247">
        <f>B102-C107</f>
        <v>1</v>
      </c>
      <c r="F107" s="315">
        <f>B107*E107</f>
        <v>0</v>
      </c>
    </row>
    <row r="108" spans="1:6" x14ac:dyDescent="0.2">
      <c r="A108" s="278" t="s">
        <v>515</v>
      </c>
      <c r="B108" s="281"/>
      <c r="C108" s="3"/>
      <c r="D108" s="314">
        <f>B108*C108</f>
        <v>0</v>
      </c>
      <c r="E108" s="247">
        <f>B102-C108</f>
        <v>1</v>
      </c>
      <c r="F108" s="315">
        <f>B108*E108</f>
        <v>0</v>
      </c>
    </row>
    <row r="109" spans="1:6" ht="16" thickBot="1" x14ac:dyDescent="0.25">
      <c r="A109" s="273" t="s">
        <v>516</v>
      </c>
      <c r="B109" s="316">
        <f>SUM(B106:B108)</f>
        <v>0</v>
      </c>
      <c r="C109" s="247">
        <f>SUM(C106:C108)</f>
        <v>0</v>
      </c>
      <c r="D109" s="317">
        <f>SUM(D106:D108)</f>
        <v>0</v>
      </c>
      <c r="E109" s="247">
        <f>SUM(E106:E108)</f>
        <v>3</v>
      </c>
      <c r="F109" s="318">
        <f>SUM(F106:F108)</f>
        <v>0</v>
      </c>
    </row>
    <row r="110" spans="1:6" ht="17" thickTop="1" thickBot="1" x14ac:dyDescent="0.25">
      <c r="A110" s="289"/>
      <c r="B110" s="290"/>
      <c r="C110" s="291"/>
      <c r="D110" s="291"/>
      <c r="E110" s="291"/>
      <c r="F110" s="292"/>
    </row>
    <row r="111" spans="1:6" ht="16" thickBot="1" x14ac:dyDescent="0.25"/>
    <row r="112" spans="1:6" ht="19" x14ac:dyDescent="0.25">
      <c r="A112" s="641" t="s">
        <v>524</v>
      </c>
      <c r="B112" s="642"/>
      <c r="C112" s="642"/>
      <c r="D112" s="642"/>
      <c r="E112" s="642"/>
      <c r="F112" s="643"/>
    </row>
    <row r="113" spans="1:6" x14ac:dyDescent="0.2">
      <c r="A113" s="270" t="s">
        <v>498</v>
      </c>
      <c r="B113" s="271"/>
      <c r="C113" s="272"/>
      <c r="D113" s="273" t="s">
        <v>499</v>
      </c>
      <c r="E113" s="274"/>
      <c r="F113" s="275"/>
    </row>
    <row r="114" spans="1:6" x14ac:dyDescent="0.2">
      <c r="A114" s="278" t="s">
        <v>500</v>
      </c>
      <c r="B114" s="279"/>
      <c r="C114" s="272"/>
      <c r="D114" s="273" t="s">
        <v>501</v>
      </c>
      <c r="E114" s="301">
        <f>E113*B115</f>
        <v>0</v>
      </c>
      <c r="F114" s="275"/>
    </row>
    <row r="115" spans="1:6" x14ac:dyDescent="0.2">
      <c r="A115" s="278" t="s">
        <v>503</v>
      </c>
      <c r="B115" s="302">
        <f>B114-B113+1</f>
        <v>1</v>
      </c>
      <c r="C115" s="280"/>
      <c r="D115" s="273" t="s">
        <v>504</v>
      </c>
      <c r="E115" s="281"/>
      <c r="F115" s="282"/>
    </row>
    <row r="116" spans="1:6" x14ac:dyDescent="0.2">
      <c r="A116" s="283"/>
      <c r="C116" s="33"/>
      <c r="D116" s="273" t="s">
        <v>506</v>
      </c>
      <c r="E116" s="301">
        <f>E115*B115</f>
        <v>0</v>
      </c>
      <c r="F116" s="284"/>
    </row>
    <row r="117" spans="1:6" x14ac:dyDescent="0.2">
      <c r="A117" s="278" t="s">
        <v>508</v>
      </c>
      <c r="B117" s="281"/>
      <c r="C117" s="33"/>
      <c r="D117" s="33"/>
      <c r="F117" s="284"/>
    </row>
    <row r="118" spans="1:6" x14ac:dyDescent="0.2">
      <c r="A118" s="287"/>
      <c r="C118" s="243" t="s">
        <v>509</v>
      </c>
      <c r="D118" s="243" t="s">
        <v>510</v>
      </c>
      <c r="E118" s="243" t="s">
        <v>511</v>
      </c>
      <c r="F118" s="288" t="s">
        <v>512</v>
      </c>
    </row>
    <row r="119" spans="1:6" x14ac:dyDescent="0.2">
      <c r="A119" s="278" t="s">
        <v>513</v>
      </c>
      <c r="B119" s="281"/>
      <c r="C119" s="3"/>
      <c r="D119" s="314">
        <f>B119*C119</f>
        <v>0</v>
      </c>
      <c r="E119" s="247">
        <f>B115-C119</f>
        <v>1</v>
      </c>
      <c r="F119" s="315">
        <f>B119*E119</f>
        <v>0</v>
      </c>
    </row>
    <row r="120" spans="1:6" x14ac:dyDescent="0.2">
      <c r="A120" s="278" t="s">
        <v>514</v>
      </c>
      <c r="B120" s="281"/>
      <c r="C120" s="3"/>
      <c r="D120" s="314">
        <f>B120*C120</f>
        <v>0</v>
      </c>
      <c r="E120" s="247">
        <f>B115-C120</f>
        <v>1</v>
      </c>
      <c r="F120" s="315">
        <f>B120*E120</f>
        <v>0</v>
      </c>
    </row>
    <row r="121" spans="1:6" x14ac:dyDescent="0.2">
      <c r="A121" s="278" t="s">
        <v>515</v>
      </c>
      <c r="B121" s="281"/>
      <c r="C121" s="3"/>
      <c r="D121" s="314">
        <f>B121*C121</f>
        <v>0</v>
      </c>
      <c r="E121" s="247">
        <f>B115-C121</f>
        <v>1</v>
      </c>
      <c r="F121" s="315">
        <f>B121*E121</f>
        <v>0</v>
      </c>
    </row>
    <row r="122" spans="1:6" ht="16" thickBot="1" x14ac:dyDescent="0.25">
      <c r="A122" s="273" t="s">
        <v>516</v>
      </c>
      <c r="B122" s="316">
        <f>SUM(B119:B121)</f>
        <v>0</v>
      </c>
      <c r="C122" s="247">
        <f>SUM(C119:C121)</f>
        <v>0</v>
      </c>
      <c r="D122" s="317">
        <f>SUM(D119:D121)</f>
        <v>0</v>
      </c>
      <c r="E122" s="247">
        <f>SUM(E119:E121)</f>
        <v>3</v>
      </c>
      <c r="F122" s="318">
        <f>SUM(F119:F121)</f>
        <v>0</v>
      </c>
    </row>
    <row r="123" spans="1:6" ht="17" thickTop="1" thickBot="1" x14ac:dyDescent="0.25">
      <c r="A123" s="289"/>
      <c r="B123" s="290"/>
      <c r="C123" s="291"/>
      <c r="D123" s="291"/>
      <c r="E123" s="291"/>
      <c r="F123" s="292"/>
    </row>
    <row r="124" spans="1:6" ht="16" thickBot="1" x14ac:dyDescent="0.25"/>
    <row r="125" spans="1:6" ht="19" x14ac:dyDescent="0.25">
      <c r="A125" s="641" t="s">
        <v>525</v>
      </c>
      <c r="B125" s="642"/>
      <c r="C125" s="642"/>
      <c r="D125" s="642"/>
      <c r="E125" s="642"/>
      <c r="F125" s="643"/>
    </row>
    <row r="126" spans="1:6" x14ac:dyDescent="0.2">
      <c r="A126" s="270" t="s">
        <v>498</v>
      </c>
      <c r="B126" s="271"/>
      <c r="C126" s="272"/>
      <c r="D126" s="273" t="s">
        <v>499</v>
      </c>
      <c r="E126" s="274"/>
      <c r="F126" s="275"/>
    </row>
    <row r="127" spans="1:6" x14ac:dyDescent="0.2">
      <c r="A127" s="278" t="s">
        <v>500</v>
      </c>
      <c r="B127" s="279"/>
      <c r="C127" s="272"/>
      <c r="D127" s="273" t="s">
        <v>501</v>
      </c>
      <c r="E127" s="301">
        <f>E126*B128</f>
        <v>0</v>
      </c>
      <c r="F127" s="275"/>
    </row>
    <row r="128" spans="1:6" x14ac:dyDescent="0.2">
      <c r="A128" s="278" t="s">
        <v>503</v>
      </c>
      <c r="B128" s="302">
        <f>B127-B126+1</f>
        <v>1</v>
      </c>
      <c r="C128" s="280"/>
      <c r="D128" s="273" t="s">
        <v>504</v>
      </c>
      <c r="E128" s="281"/>
      <c r="F128" s="282"/>
    </row>
    <row r="129" spans="1:6" x14ac:dyDescent="0.2">
      <c r="A129" s="283"/>
      <c r="C129" s="33"/>
      <c r="D129" s="273" t="s">
        <v>506</v>
      </c>
      <c r="E129" s="301">
        <f>E128*B128</f>
        <v>0</v>
      </c>
      <c r="F129" s="284"/>
    </row>
    <row r="130" spans="1:6" x14ac:dyDescent="0.2">
      <c r="A130" s="278" t="s">
        <v>508</v>
      </c>
      <c r="B130" s="281"/>
      <c r="C130" s="33"/>
      <c r="D130" s="33"/>
      <c r="F130" s="284"/>
    </row>
    <row r="131" spans="1:6" x14ac:dyDescent="0.2">
      <c r="A131" s="287"/>
      <c r="C131" s="243" t="s">
        <v>509</v>
      </c>
      <c r="D131" s="243" t="s">
        <v>510</v>
      </c>
      <c r="E131" s="243" t="s">
        <v>511</v>
      </c>
      <c r="F131" s="288" t="s">
        <v>512</v>
      </c>
    </row>
    <row r="132" spans="1:6" x14ac:dyDescent="0.2">
      <c r="A132" s="278" t="s">
        <v>513</v>
      </c>
      <c r="B132" s="281"/>
      <c r="C132" s="3"/>
      <c r="D132" s="314">
        <f>B132*C132</f>
        <v>0</v>
      </c>
      <c r="E132" s="247">
        <f>B128-C132</f>
        <v>1</v>
      </c>
      <c r="F132" s="315">
        <f>B132*E132</f>
        <v>0</v>
      </c>
    </row>
    <row r="133" spans="1:6" x14ac:dyDescent="0.2">
      <c r="A133" s="278" t="s">
        <v>514</v>
      </c>
      <c r="B133" s="281"/>
      <c r="C133" s="3"/>
      <c r="D133" s="314">
        <f>B133*C133</f>
        <v>0</v>
      </c>
      <c r="E133" s="247">
        <f>B128-C133</f>
        <v>1</v>
      </c>
      <c r="F133" s="315">
        <f>B133*E133</f>
        <v>0</v>
      </c>
    </row>
    <row r="134" spans="1:6" x14ac:dyDescent="0.2">
      <c r="A134" s="278" t="s">
        <v>515</v>
      </c>
      <c r="B134" s="281"/>
      <c r="C134" s="3"/>
      <c r="D134" s="314">
        <f>B134*C134</f>
        <v>0</v>
      </c>
      <c r="E134" s="247">
        <f>B128-C134</f>
        <v>1</v>
      </c>
      <c r="F134" s="315">
        <f>B134*E134</f>
        <v>0</v>
      </c>
    </row>
    <row r="135" spans="1:6" ht="16" thickBot="1" x14ac:dyDescent="0.25">
      <c r="A135" s="273" t="s">
        <v>516</v>
      </c>
      <c r="B135" s="316">
        <f>SUM(B132:B134)</f>
        <v>0</v>
      </c>
      <c r="C135" s="247">
        <f>SUM(C132:C134)</f>
        <v>0</v>
      </c>
      <c r="D135" s="317">
        <f>SUM(D132:D134)</f>
        <v>0</v>
      </c>
      <c r="E135" s="247">
        <f>SUM(E132:E134)</f>
        <v>3</v>
      </c>
      <c r="F135" s="318">
        <f>SUM(F132:F134)</f>
        <v>0</v>
      </c>
    </row>
    <row r="136" spans="1:6" ht="17" thickTop="1" thickBot="1" x14ac:dyDescent="0.25">
      <c r="A136" s="289"/>
      <c r="B136" s="290"/>
      <c r="C136" s="291"/>
      <c r="D136" s="291"/>
      <c r="E136" s="291"/>
      <c r="F136" s="292"/>
    </row>
    <row r="137" spans="1:6" ht="16" thickBot="1" x14ac:dyDescent="0.25"/>
    <row r="138" spans="1:6" ht="19" x14ac:dyDescent="0.25">
      <c r="A138" s="641" t="s">
        <v>526</v>
      </c>
      <c r="B138" s="642"/>
      <c r="C138" s="642"/>
      <c r="D138" s="642"/>
      <c r="E138" s="642"/>
      <c r="F138" s="643"/>
    </row>
    <row r="139" spans="1:6" x14ac:dyDescent="0.2">
      <c r="A139" s="270" t="s">
        <v>498</v>
      </c>
      <c r="B139" s="271"/>
      <c r="C139" s="272"/>
      <c r="D139" s="273" t="s">
        <v>499</v>
      </c>
      <c r="E139" s="274"/>
      <c r="F139" s="275"/>
    </row>
    <row r="140" spans="1:6" x14ac:dyDescent="0.2">
      <c r="A140" s="278" t="s">
        <v>500</v>
      </c>
      <c r="B140" s="279"/>
      <c r="C140" s="272"/>
      <c r="D140" s="273" t="s">
        <v>501</v>
      </c>
      <c r="E140" s="301">
        <f>E139*B141</f>
        <v>0</v>
      </c>
      <c r="F140" s="275"/>
    </row>
    <row r="141" spans="1:6" x14ac:dyDescent="0.2">
      <c r="A141" s="278" t="s">
        <v>503</v>
      </c>
      <c r="B141" s="302">
        <f>B140-B139+1</f>
        <v>1</v>
      </c>
      <c r="C141" s="280"/>
      <c r="D141" s="273" t="s">
        <v>504</v>
      </c>
      <c r="E141" s="281"/>
      <c r="F141" s="282"/>
    </row>
    <row r="142" spans="1:6" x14ac:dyDescent="0.2">
      <c r="A142" s="283"/>
      <c r="C142" s="33"/>
      <c r="D142" s="273" t="s">
        <v>506</v>
      </c>
      <c r="E142" s="301">
        <f>E141*B141</f>
        <v>0</v>
      </c>
      <c r="F142" s="284"/>
    </row>
    <row r="143" spans="1:6" x14ac:dyDescent="0.2">
      <c r="A143" s="278" t="s">
        <v>508</v>
      </c>
      <c r="B143" s="281"/>
      <c r="C143" s="33"/>
      <c r="D143" s="33"/>
      <c r="F143" s="284"/>
    </row>
    <row r="144" spans="1:6" x14ac:dyDescent="0.2">
      <c r="A144" s="287"/>
      <c r="C144" s="243" t="s">
        <v>509</v>
      </c>
      <c r="D144" s="243" t="s">
        <v>510</v>
      </c>
      <c r="E144" s="243" t="s">
        <v>511</v>
      </c>
      <c r="F144" s="288" t="s">
        <v>512</v>
      </c>
    </row>
    <row r="145" spans="1:6" x14ac:dyDescent="0.2">
      <c r="A145" s="278" t="s">
        <v>513</v>
      </c>
      <c r="B145" s="281"/>
      <c r="C145" s="3"/>
      <c r="D145" s="314">
        <f>B145*C145</f>
        <v>0</v>
      </c>
      <c r="E145" s="247">
        <f>B141-C145</f>
        <v>1</v>
      </c>
      <c r="F145" s="315">
        <f>B145*E145</f>
        <v>0</v>
      </c>
    </row>
    <row r="146" spans="1:6" x14ac:dyDescent="0.2">
      <c r="A146" s="278" t="s">
        <v>514</v>
      </c>
      <c r="B146" s="281"/>
      <c r="C146" s="3"/>
      <c r="D146" s="314">
        <f>B146*C146</f>
        <v>0</v>
      </c>
      <c r="E146" s="247">
        <f>B141-C146</f>
        <v>1</v>
      </c>
      <c r="F146" s="315">
        <f>B146*E146</f>
        <v>0</v>
      </c>
    </row>
    <row r="147" spans="1:6" x14ac:dyDescent="0.2">
      <c r="A147" s="278" t="s">
        <v>515</v>
      </c>
      <c r="B147" s="281"/>
      <c r="C147" s="3"/>
      <c r="D147" s="314">
        <f>B147*C147</f>
        <v>0</v>
      </c>
      <c r="E147" s="247">
        <f>B141-C147</f>
        <v>1</v>
      </c>
      <c r="F147" s="315">
        <f>B147*E147</f>
        <v>0</v>
      </c>
    </row>
    <row r="148" spans="1:6" ht="16" thickBot="1" x14ac:dyDescent="0.25">
      <c r="A148" s="273" t="s">
        <v>516</v>
      </c>
      <c r="B148" s="316">
        <f>SUM(B145:B147)</f>
        <v>0</v>
      </c>
      <c r="C148" s="247">
        <f>SUM(C145:C147)</f>
        <v>0</v>
      </c>
      <c r="D148" s="317">
        <f>SUM(D145:D147)</f>
        <v>0</v>
      </c>
      <c r="E148" s="247">
        <f>SUM(E145:E147)</f>
        <v>3</v>
      </c>
      <c r="F148" s="318">
        <f>SUM(F145:F147)</f>
        <v>0</v>
      </c>
    </row>
    <row r="149" spans="1:6" ht="17" thickTop="1" thickBot="1" x14ac:dyDescent="0.25">
      <c r="A149" s="289"/>
      <c r="B149" s="290"/>
      <c r="C149" s="291"/>
      <c r="D149" s="291"/>
      <c r="E149" s="291"/>
      <c r="F149" s="292"/>
    </row>
    <row r="150" spans="1:6" ht="16" thickBot="1" x14ac:dyDescent="0.25"/>
    <row r="151" spans="1:6" ht="19" x14ac:dyDescent="0.25">
      <c r="A151" s="641" t="s">
        <v>527</v>
      </c>
      <c r="B151" s="642"/>
      <c r="C151" s="642"/>
      <c r="D151" s="642"/>
      <c r="E151" s="642"/>
      <c r="F151" s="643"/>
    </row>
    <row r="152" spans="1:6" x14ac:dyDescent="0.2">
      <c r="A152" s="270" t="s">
        <v>498</v>
      </c>
      <c r="B152" s="271"/>
      <c r="C152" s="272"/>
      <c r="D152" s="273" t="s">
        <v>499</v>
      </c>
      <c r="E152" s="274"/>
      <c r="F152" s="275"/>
    </row>
    <row r="153" spans="1:6" x14ac:dyDescent="0.2">
      <c r="A153" s="278" t="s">
        <v>500</v>
      </c>
      <c r="B153" s="279"/>
      <c r="C153" s="272"/>
      <c r="D153" s="273" t="s">
        <v>501</v>
      </c>
      <c r="E153" s="301">
        <f>E152*B154</f>
        <v>0</v>
      </c>
      <c r="F153" s="275"/>
    </row>
    <row r="154" spans="1:6" x14ac:dyDescent="0.2">
      <c r="A154" s="278" t="s">
        <v>503</v>
      </c>
      <c r="B154" s="302">
        <f>B153-B152+1</f>
        <v>1</v>
      </c>
      <c r="C154" s="280"/>
      <c r="D154" s="273" t="s">
        <v>504</v>
      </c>
      <c r="E154" s="281"/>
      <c r="F154" s="282"/>
    </row>
    <row r="155" spans="1:6" x14ac:dyDescent="0.2">
      <c r="A155" s="283"/>
      <c r="C155" s="33"/>
      <c r="D155" s="273" t="s">
        <v>506</v>
      </c>
      <c r="E155" s="301">
        <f>E154*B154</f>
        <v>0</v>
      </c>
      <c r="F155" s="284"/>
    </row>
    <row r="156" spans="1:6" x14ac:dyDescent="0.2">
      <c r="A156" s="278" t="s">
        <v>508</v>
      </c>
      <c r="B156" s="281"/>
      <c r="C156" s="33"/>
      <c r="D156" s="33"/>
      <c r="F156" s="284"/>
    </row>
    <row r="157" spans="1:6" x14ac:dyDescent="0.2">
      <c r="A157" s="287"/>
      <c r="C157" s="243" t="s">
        <v>509</v>
      </c>
      <c r="D157" s="243" t="s">
        <v>510</v>
      </c>
      <c r="E157" s="243" t="s">
        <v>511</v>
      </c>
      <c r="F157" s="288" t="s">
        <v>512</v>
      </c>
    </row>
    <row r="158" spans="1:6" x14ac:dyDescent="0.2">
      <c r="A158" s="278" t="s">
        <v>513</v>
      </c>
      <c r="B158" s="281"/>
      <c r="C158" s="3"/>
      <c r="D158" s="314">
        <f>B158*C158</f>
        <v>0</v>
      </c>
      <c r="E158" s="247">
        <f>B154-C158</f>
        <v>1</v>
      </c>
      <c r="F158" s="315">
        <f>B158*E158</f>
        <v>0</v>
      </c>
    </row>
    <row r="159" spans="1:6" x14ac:dyDescent="0.2">
      <c r="A159" s="278" t="s">
        <v>514</v>
      </c>
      <c r="B159" s="281"/>
      <c r="C159" s="3"/>
      <c r="D159" s="314">
        <f>B159*C159</f>
        <v>0</v>
      </c>
      <c r="E159" s="247">
        <f>B154-C159</f>
        <v>1</v>
      </c>
      <c r="F159" s="315">
        <f>B159*E159</f>
        <v>0</v>
      </c>
    </row>
    <row r="160" spans="1:6" x14ac:dyDescent="0.2">
      <c r="A160" s="278" t="s">
        <v>515</v>
      </c>
      <c r="B160" s="281"/>
      <c r="C160" s="3"/>
      <c r="D160" s="314">
        <f>B160*C160</f>
        <v>0</v>
      </c>
      <c r="E160" s="247">
        <f>B154-C160</f>
        <v>1</v>
      </c>
      <c r="F160" s="315">
        <f>B160*E160</f>
        <v>0</v>
      </c>
    </row>
    <row r="161" spans="1:6" ht="16" thickBot="1" x14ac:dyDescent="0.25">
      <c r="A161" s="273" t="s">
        <v>516</v>
      </c>
      <c r="B161" s="316">
        <f>SUM(B158:B160)</f>
        <v>0</v>
      </c>
      <c r="C161" s="247">
        <f>SUM(C158:C160)</f>
        <v>0</v>
      </c>
      <c r="D161" s="317">
        <f>SUM(D158:D160)</f>
        <v>0</v>
      </c>
      <c r="E161" s="247">
        <f>SUM(E158:E160)</f>
        <v>3</v>
      </c>
      <c r="F161" s="318">
        <f>SUM(F158:F160)</f>
        <v>0</v>
      </c>
    </row>
    <row r="162" spans="1:6" ht="17" thickTop="1" thickBot="1" x14ac:dyDescent="0.25">
      <c r="A162" s="289"/>
      <c r="B162" s="290"/>
      <c r="C162" s="291"/>
      <c r="D162" s="291"/>
      <c r="E162" s="291"/>
      <c r="F162" s="292"/>
    </row>
    <row r="163" spans="1:6" ht="16" thickBot="1" x14ac:dyDescent="0.25"/>
    <row r="164" spans="1:6" ht="19" x14ac:dyDescent="0.25">
      <c r="A164" s="641" t="s">
        <v>528</v>
      </c>
      <c r="B164" s="642"/>
      <c r="C164" s="642"/>
      <c r="D164" s="642"/>
      <c r="E164" s="642"/>
      <c r="F164" s="643"/>
    </row>
    <row r="165" spans="1:6" x14ac:dyDescent="0.2">
      <c r="A165" s="270" t="s">
        <v>498</v>
      </c>
      <c r="B165" s="271"/>
      <c r="C165" s="272"/>
      <c r="D165" s="273" t="s">
        <v>499</v>
      </c>
      <c r="E165" s="274"/>
      <c r="F165" s="275"/>
    </row>
    <row r="166" spans="1:6" x14ac:dyDescent="0.2">
      <c r="A166" s="278" t="s">
        <v>500</v>
      </c>
      <c r="B166" s="279"/>
      <c r="C166" s="272"/>
      <c r="D166" s="273" t="s">
        <v>501</v>
      </c>
      <c r="E166" s="301">
        <f>E165*B167</f>
        <v>0</v>
      </c>
      <c r="F166" s="275"/>
    </row>
    <row r="167" spans="1:6" x14ac:dyDescent="0.2">
      <c r="A167" s="278" t="s">
        <v>503</v>
      </c>
      <c r="B167" s="302">
        <f>B166-B165+1</f>
        <v>1</v>
      </c>
      <c r="C167" s="280"/>
      <c r="D167" s="273" t="s">
        <v>504</v>
      </c>
      <c r="E167" s="281"/>
      <c r="F167" s="282"/>
    </row>
    <row r="168" spans="1:6" x14ac:dyDescent="0.2">
      <c r="A168" s="283"/>
      <c r="C168" s="33"/>
      <c r="D168" s="273" t="s">
        <v>506</v>
      </c>
      <c r="E168" s="301">
        <f>E167*B167</f>
        <v>0</v>
      </c>
      <c r="F168" s="284"/>
    </row>
    <row r="169" spans="1:6" x14ac:dyDescent="0.2">
      <c r="A169" s="278" t="s">
        <v>508</v>
      </c>
      <c r="B169" s="281"/>
      <c r="C169" s="33"/>
      <c r="D169" s="33"/>
      <c r="F169" s="284"/>
    </row>
    <row r="170" spans="1:6" x14ac:dyDescent="0.2">
      <c r="A170" s="287"/>
      <c r="C170" s="243" t="s">
        <v>509</v>
      </c>
      <c r="D170" s="243" t="s">
        <v>510</v>
      </c>
      <c r="E170" s="243" t="s">
        <v>511</v>
      </c>
      <c r="F170" s="288" t="s">
        <v>512</v>
      </c>
    </row>
    <row r="171" spans="1:6" x14ac:dyDescent="0.2">
      <c r="A171" s="278" t="s">
        <v>513</v>
      </c>
      <c r="B171" s="281"/>
      <c r="C171" s="3"/>
      <c r="D171" s="314">
        <f>B171*C171</f>
        <v>0</v>
      </c>
      <c r="E171" s="247">
        <f>B167-C171</f>
        <v>1</v>
      </c>
      <c r="F171" s="315">
        <f>B171*E171</f>
        <v>0</v>
      </c>
    </row>
    <row r="172" spans="1:6" x14ac:dyDescent="0.2">
      <c r="A172" s="278" t="s">
        <v>514</v>
      </c>
      <c r="B172" s="281"/>
      <c r="C172" s="3"/>
      <c r="D172" s="314">
        <f>B172*C172</f>
        <v>0</v>
      </c>
      <c r="E172" s="247">
        <f>B167-C172</f>
        <v>1</v>
      </c>
      <c r="F172" s="315">
        <f>B172*E172</f>
        <v>0</v>
      </c>
    </row>
    <row r="173" spans="1:6" x14ac:dyDescent="0.2">
      <c r="A173" s="278" t="s">
        <v>515</v>
      </c>
      <c r="B173" s="281"/>
      <c r="C173" s="3"/>
      <c r="D173" s="314">
        <f>B173*C173</f>
        <v>0</v>
      </c>
      <c r="E173" s="247">
        <f>B167-C173</f>
        <v>1</v>
      </c>
      <c r="F173" s="315">
        <f>B173*E173</f>
        <v>0</v>
      </c>
    </row>
    <row r="174" spans="1:6" ht="16" thickBot="1" x14ac:dyDescent="0.25">
      <c r="A174" s="273" t="s">
        <v>516</v>
      </c>
      <c r="B174" s="316">
        <f>SUM(B171:B173)</f>
        <v>0</v>
      </c>
      <c r="C174" s="247">
        <f>SUM(C171:C173)</f>
        <v>0</v>
      </c>
      <c r="D174" s="317">
        <f>SUM(D171:D173)</f>
        <v>0</v>
      </c>
      <c r="E174" s="247">
        <f>SUM(E171:E173)</f>
        <v>3</v>
      </c>
      <c r="F174" s="318">
        <f>SUM(F171:F173)</f>
        <v>0</v>
      </c>
    </row>
    <row r="175" spans="1:6" ht="17" thickTop="1" thickBot="1" x14ac:dyDescent="0.25">
      <c r="A175" s="289"/>
      <c r="B175" s="290"/>
      <c r="C175" s="291"/>
      <c r="D175" s="291"/>
      <c r="E175" s="291"/>
      <c r="F175" s="292"/>
    </row>
    <row r="176" spans="1:6" ht="16" thickBot="1" x14ac:dyDescent="0.25"/>
    <row r="177" spans="1:6" ht="19" x14ac:dyDescent="0.25">
      <c r="A177" s="641" t="s">
        <v>529</v>
      </c>
      <c r="B177" s="642"/>
      <c r="C177" s="642"/>
      <c r="D177" s="642"/>
      <c r="E177" s="642"/>
      <c r="F177" s="643"/>
    </row>
    <row r="178" spans="1:6" x14ac:dyDescent="0.2">
      <c r="A178" s="270" t="s">
        <v>498</v>
      </c>
      <c r="B178" s="271"/>
      <c r="C178" s="272"/>
      <c r="D178" s="273" t="s">
        <v>499</v>
      </c>
      <c r="E178" s="274"/>
      <c r="F178" s="275"/>
    </row>
    <row r="179" spans="1:6" x14ac:dyDescent="0.2">
      <c r="A179" s="278" t="s">
        <v>500</v>
      </c>
      <c r="B179" s="279"/>
      <c r="C179" s="272"/>
      <c r="D179" s="273" t="s">
        <v>501</v>
      </c>
      <c r="E179" s="301">
        <f>E178*B180</f>
        <v>0</v>
      </c>
      <c r="F179" s="275"/>
    </row>
    <row r="180" spans="1:6" x14ac:dyDescent="0.2">
      <c r="A180" s="278" t="s">
        <v>503</v>
      </c>
      <c r="B180" s="302">
        <f>B179-B178+1</f>
        <v>1</v>
      </c>
      <c r="C180" s="280"/>
      <c r="D180" s="273" t="s">
        <v>504</v>
      </c>
      <c r="E180" s="281"/>
      <c r="F180" s="282"/>
    </row>
    <row r="181" spans="1:6" x14ac:dyDescent="0.2">
      <c r="A181" s="283"/>
      <c r="C181" s="33"/>
      <c r="D181" s="273" t="s">
        <v>506</v>
      </c>
      <c r="E181" s="301">
        <f>E180*B180</f>
        <v>0</v>
      </c>
      <c r="F181" s="284"/>
    </row>
    <row r="182" spans="1:6" x14ac:dyDescent="0.2">
      <c r="A182" s="278" t="s">
        <v>508</v>
      </c>
      <c r="B182" s="281"/>
      <c r="C182" s="33"/>
      <c r="D182" s="33"/>
      <c r="F182" s="284"/>
    </row>
    <row r="183" spans="1:6" x14ac:dyDescent="0.2">
      <c r="A183" s="287"/>
      <c r="C183" s="243" t="s">
        <v>509</v>
      </c>
      <c r="D183" s="243" t="s">
        <v>510</v>
      </c>
      <c r="E183" s="243" t="s">
        <v>511</v>
      </c>
      <c r="F183" s="288" t="s">
        <v>512</v>
      </c>
    </row>
    <row r="184" spans="1:6" x14ac:dyDescent="0.2">
      <c r="A184" s="278" t="s">
        <v>513</v>
      </c>
      <c r="B184" s="281"/>
      <c r="C184" s="3"/>
      <c r="D184" s="314">
        <f>B184*C184</f>
        <v>0</v>
      </c>
      <c r="E184" s="247">
        <f>B180-C184</f>
        <v>1</v>
      </c>
      <c r="F184" s="315">
        <f>B184*E184</f>
        <v>0</v>
      </c>
    </row>
    <row r="185" spans="1:6" x14ac:dyDescent="0.2">
      <c r="A185" s="278" t="s">
        <v>514</v>
      </c>
      <c r="B185" s="281"/>
      <c r="C185" s="3"/>
      <c r="D185" s="314">
        <f>B185*C185</f>
        <v>0</v>
      </c>
      <c r="E185" s="247">
        <f>B180-C185</f>
        <v>1</v>
      </c>
      <c r="F185" s="315">
        <f>B185*E185</f>
        <v>0</v>
      </c>
    </row>
    <row r="186" spans="1:6" x14ac:dyDescent="0.2">
      <c r="A186" s="278" t="s">
        <v>515</v>
      </c>
      <c r="B186" s="281"/>
      <c r="C186" s="3"/>
      <c r="D186" s="314">
        <f>B186*C186</f>
        <v>0</v>
      </c>
      <c r="E186" s="247">
        <f>B180-C186</f>
        <v>1</v>
      </c>
      <c r="F186" s="315">
        <f>B186*E186</f>
        <v>0</v>
      </c>
    </row>
    <row r="187" spans="1:6" ht="16" thickBot="1" x14ac:dyDescent="0.25">
      <c r="A187" s="273" t="s">
        <v>516</v>
      </c>
      <c r="B187" s="316">
        <f>SUM(B184:B186)</f>
        <v>0</v>
      </c>
      <c r="C187" s="247">
        <f>SUM(C184:C186)</f>
        <v>0</v>
      </c>
      <c r="D187" s="317">
        <f>SUM(D184:D186)</f>
        <v>0</v>
      </c>
      <c r="E187" s="247">
        <f>SUM(E184:E186)</f>
        <v>3</v>
      </c>
      <c r="F187" s="318">
        <f>SUM(F184:F186)</f>
        <v>0</v>
      </c>
    </row>
    <row r="188" spans="1:6" ht="17" thickTop="1" thickBot="1" x14ac:dyDescent="0.25">
      <c r="A188" s="289"/>
      <c r="B188" s="290"/>
      <c r="C188" s="291"/>
      <c r="D188" s="291"/>
      <c r="E188" s="291"/>
      <c r="F188" s="292"/>
    </row>
    <row r="189" spans="1:6" ht="16" thickBot="1" x14ac:dyDescent="0.25"/>
    <row r="190" spans="1:6" ht="19" x14ac:dyDescent="0.25">
      <c r="A190" s="641" t="s">
        <v>530</v>
      </c>
      <c r="B190" s="642"/>
      <c r="C190" s="642"/>
      <c r="D190" s="642"/>
      <c r="E190" s="642"/>
      <c r="F190" s="643"/>
    </row>
    <row r="191" spans="1:6" x14ac:dyDescent="0.2">
      <c r="A191" s="270" t="s">
        <v>498</v>
      </c>
      <c r="B191" s="271"/>
      <c r="C191" s="272"/>
      <c r="D191" s="273" t="s">
        <v>499</v>
      </c>
      <c r="E191" s="274"/>
      <c r="F191" s="275"/>
    </row>
    <row r="192" spans="1:6" x14ac:dyDescent="0.2">
      <c r="A192" s="278" t="s">
        <v>500</v>
      </c>
      <c r="B192" s="279"/>
      <c r="C192" s="272"/>
      <c r="D192" s="273" t="s">
        <v>501</v>
      </c>
      <c r="E192" s="301">
        <f>E191*B193</f>
        <v>0</v>
      </c>
      <c r="F192" s="275"/>
    </row>
    <row r="193" spans="1:6" x14ac:dyDescent="0.2">
      <c r="A193" s="278" t="s">
        <v>503</v>
      </c>
      <c r="B193" s="302">
        <f>B192-B191+1</f>
        <v>1</v>
      </c>
      <c r="C193" s="280"/>
      <c r="D193" s="273" t="s">
        <v>504</v>
      </c>
      <c r="E193" s="281"/>
      <c r="F193" s="282"/>
    </row>
    <row r="194" spans="1:6" x14ac:dyDescent="0.2">
      <c r="A194" s="283"/>
      <c r="C194" s="33"/>
      <c r="D194" s="273" t="s">
        <v>506</v>
      </c>
      <c r="E194" s="301">
        <f>E193*B193</f>
        <v>0</v>
      </c>
      <c r="F194" s="284"/>
    </row>
    <row r="195" spans="1:6" x14ac:dyDescent="0.2">
      <c r="A195" s="278" t="s">
        <v>508</v>
      </c>
      <c r="B195" s="281"/>
      <c r="C195" s="33"/>
      <c r="D195" s="33"/>
      <c r="F195" s="284"/>
    </row>
    <row r="196" spans="1:6" x14ac:dyDescent="0.2">
      <c r="A196" s="287"/>
      <c r="C196" s="243" t="s">
        <v>509</v>
      </c>
      <c r="D196" s="243" t="s">
        <v>510</v>
      </c>
      <c r="E196" s="243" t="s">
        <v>511</v>
      </c>
      <c r="F196" s="288" t="s">
        <v>512</v>
      </c>
    </row>
    <row r="197" spans="1:6" x14ac:dyDescent="0.2">
      <c r="A197" s="278" t="s">
        <v>513</v>
      </c>
      <c r="B197" s="281"/>
      <c r="C197" s="3"/>
      <c r="D197" s="314">
        <f>B197*C197</f>
        <v>0</v>
      </c>
      <c r="E197" s="247">
        <f>B193-C197</f>
        <v>1</v>
      </c>
      <c r="F197" s="315">
        <f>B197*E197</f>
        <v>0</v>
      </c>
    </row>
    <row r="198" spans="1:6" x14ac:dyDescent="0.2">
      <c r="A198" s="278" t="s">
        <v>514</v>
      </c>
      <c r="B198" s="281"/>
      <c r="C198" s="3"/>
      <c r="D198" s="314">
        <f>B198*C198</f>
        <v>0</v>
      </c>
      <c r="E198" s="247">
        <f>B193-C198</f>
        <v>1</v>
      </c>
      <c r="F198" s="315">
        <f>B198*E198</f>
        <v>0</v>
      </c>
    </row>
    <row r="199" spans="1:6" x14ac:dyDescent="0.2">
      <c r="A199" s="278" t="s">
        <v>515</v>
      </c>
      <c r="B199" s="281"/>
      <c r="C199" s="3"/>
      <c r="D199" s="314">
        <f>B199*C199</f>
        <v>0</v>
      </c>
      <c r="E199" s="247">
        <f>B193-C199</f>
        <v>1</v>
      </c>
      <c r="F199" s="315">
        <f>B199*E199</f>
        <v>0</v>
      </c>
    </row>
    <row r="200" spans="1:6" ht="16" thickBot="1" x14ac:dyDescent="0.25">
      <c r="A200" s="273" t="s">
        <v>516</v>
      </c>
      <c r="B200" s="316">
        <f>SUM(B197:B199)</f>
        <v>0</v>
      </c>
      <c r="C200" s="247">
        <f>SUM(C197:C199)</f>
        <v>0</v>
      </c>
      <c r="D200" s="317">
        <f>SUM(D197:D199)</f>
        <v>0</v>
      </c>
      <c r="E200" s="247">
        <f>SUM(E197:E199)</f>
        <v>3</v>
      </c>
      <c r="F200" s="318">
        <f>SUM(F197:F199)</f>
        <v>0</v>
      </c>
    </row>
    <row r="201" spans="1:6" ht="17" thickTop="1" thickBot="1" x14ac:dyDescent="0.25">
      <c r="A201" s="289"/>
      <c r="B201" s="290"/>
      <c r="C201" s="291"/>
      <c r="D201" s="291"/>
      <c r="E201" s="291"/>
      <c r="F201" s="292"/>
    </row>
    <row r="202" spans="1:6" ht="16" thickBot="1" x14ac:dyDescent="0.25"/>
    <row r="203" spans="1:6" ht="19" x14ac:dyDescent="0.25">
      <c r="A203" s="641" t="s">
        <v>531</v>
      </c>
      <c r="B203" s="642"/>
      <c r="C203" s="642"/>
      <c r="D203" s="642"/>
      <c r="E203" s="642"/>
      <c r="F203" s="643"/>
    </row>
    <row r="204" spans="1:6" x14ac:dyDescent="0.2">
      <c r="A204" s="270" t="s">
        <v>498</v>
      </c>
      <c r="B204" s="271"/>
      <c r="C204" s="272"/>
      <c r="D204" s="273" t="s">
        <v>499</v>
      </c>
      <c r="E204" s="274"/>
      <c r="F204" s="275"/>
    </row>
    <row r="205" spans="1:6" x14ac:dyDescent="0.2">
      <c r="A205" s="278" t="s">
        <v>500</v>
      </c>
      <c r="B205" s="279"/>
      <c r="C205" s="272"/>
      <c r="D205" s="273" t="s">
        <v>501</v>
      </c>
      <c r="E205" s="301">
        <f>E204*B206</f>
        <v>0</v>
      </c>
      <c r="F205" s="275"/>
    </row>
    <row r="206" spans="1:6" x14ac:dyDescent="0.2">
      <c r="A206" s="278" t="s">
        <v>503</v>
      </c>
      <c r="B206" s="302">
        <f>B205-B204+1</f>
        <v>1</v>
      </c>
      <c r="C206" s="280"/>
      <c r="D206" s="273" t="s">
        <v>504</v>
      </c>
      <c r="E206" s="281"/>
      <c r="F206" s="282"/>
    </row>
    <row r="207" spans="1:6" x14ac:dyDescent="0.2">
      <c r="A207" s="283"/>
      <c r="C207" s="33"/>
      <c r="D207" s="273" t="s">
        <v>506</v>
      </c>
      <c r="E207" s="301">
        <f>E206*B206</f>
        <v>0</v>
      </c>
      <c r="F207" s="284"/>
    </row>
    <row r="208" spans="1:6" x14ac:dyDescent="0.2">
      <c r="A208" s="278" t="s">
        <v>508</v>
      </c>
      <c r="B208" s="281"/>
      <c r="C208" s="33"/>
      <c r="D208" s="33"/>
      <c r="F208" s="284"/>
    </row>
    <row r="209" spans="1:6" x14ac:dyDescent="0.2">
      <c r="A209" s="287"/>
      <c r="C209" s="243" t="s">
        <v>509</v>
      </c>
      <c r="D209" s="243" t="s">
        <v>510</v>
      </c>
      <c r="E209" s="243" t="s">
        <v>511</v>
      </c>
      <c r="F209" s="288" t="s">
        <v>512</v>
      </c>
    </row>
    <row r="210" spans="1:6" x14ac:dyDescent="0.2">
      <c r="A210" s="278" t="s">
        <v>513</v>
      </c>
      <c r="B210" s="281"/>
      <c r="C210" s="3"/>
      <c r="D210" s="314">
        <f>B210*C210</f>
        <v>0</v>
      </c>
      <c r="E210" s="247">
        <f>B206-C210</f>
        <v>1</v>
      </c>
      <c r="F210" s="315">
        <f>B210*E210</f>
        <v>0</v>
      </c>
    </row>
    <row r="211" spans="1:6" x14ac:dyDescent="0.2">
      <c r="A211" s="278" t="s">
        <v>514</v>
      </c>
      <c r="B211" s="281"/>
      <c r="C211" s="3"/>
      <c r="D211" s="314">
        <f>B211*C211</f>
        <v>0</v>
      </c>
      <c r="E211" s="247">
        <f>B206-C211</f>
        <v>1</v>
      </c>
      <c r="F211" s="315">
        <f>B211*E211</f>
        <v>0</v>
      </c>
    </row>
    <row r="212" spans="1:6" x14ac:dyDescent="0.2">
      <c r="A212" s="278" t="s">
        <v>515</v>
      </c>
      <c r="B212" s="281"/>
      <c r="C212" s="3"/>
      <c r="D212" s="314">
        <f>B212*C212</f>
        <v>0</v>
      </c>
      <c r="E212" s="247">
        <f>B206-C212</f>
        <v>1</v>
      </c>
      <c r="F212" s="315">
        <f>B212*E212</f>
        <v>0</v>
      </c>
    </row>
    <row r="213" spans="1:6" ht="16" thickBot="1" x14ac:dyDescent="0.25">
      <c r="A213" s="273" t="s">
        <v>516</v>
      </c>
      <c r="B213" s="316">
        <f>SUM(B210:B212)</f>
        <v>0</v>
      </c>
      <c r="C213" s="247">
        <f>SUM(C210:C212)</f>
        <v>0</v>
      </c>
      <c r="D213" s="317">
        <f>SUM(D210:D212)</f>
        <v>0</v>
      </c>
      <c r="E213" s="247">
        <f>SUM(E210:E212)</f>
        <v>3</v>
      </c>
      <c r="F213" s="318">
        <f>SUM(F210:F212)</f>
        <v>0</v>
      </c>
    </row>
    <row r="214" spans="1:6" ht="17" thickTop="1" thickBot="1" x14ac:dyDescent="0.25">
      <c r="A214" s="289"/>
      <c r="B214" s="290"/>
      <c r="C214" s="291"/>
      <c r="D214" s="291"/>
      <c r="E214" s="291"/>
      <c r="F214" s="292"/>
    </row>
    <row r="215" spans="1:6" ht="16" thickBot="1" x14ac:dyDescent="0.25"/>
    <row r="216" spans="1:6" ht="19" x14ac:dyDescent="0.25">
      <c r="A216" s="641" t="s">
        <v>532</v>
      </c>
      <c r="B216" s="642"/>
      <c r="C216" s="642"/>
      <c r="D216" s="642"/>
      <c r="E216" s="642"/>
      <c r="F216" s="643"/>
    </row>
    <row r="217" spans="1:6" x14ac:dyDescent="0.2">
      <c r="A217" s="270" t="s">
        <v>498</v>
      </c>
      <c r="B217" s="271"/>
      <c r="C217" s="272"/>
      <c r="D217" s="273" t="s">
        <v>499</v>
      </c>
      <c r="E217" s="274"/>
      <c r="F217" s="275"/>
    </row>
    <row r="218" spans="1:6" x14ac:dyDescent="0.2">
      <c r="A218" s="278" t="s">
        <v>500</v>
      </c>
      <c r="B218" s="279"/>
      <c r="C218" s="272"/>
      <c r="D218" s="273" t="s">
        <v>501</v>
      </c>
      <c r="E218" s="301">
        <f>E217*B219</f>
        <v>0</v>
      </c>
      <c r="F218" s="275"/>
    </row>
    <row r="219" spans="1:6" x14ac:dyDescent="0.2">
      <c r="A219" s="278" t="s">
        <v>503</v>
      </c>
      <c r="B219" s="302">
        <f>B218-B217+1</f>
        <v>1</v>
      </c>
      <c r="C219" s="280"/>
      <c r="D219" s="273" t="s">
        <v>504</v>
      </c>
      <c r="E219" s="281"/>
      <c r="F219" s="282"/>
    </row>
    <row r="220" spans="1:6" x14ac:dyDescent="0.2">
      <c r="A220" s="283"/>
      <c r="C220" s="33"/>
      <c r="D220" s="273" t="s">
        <v>506</v>
      </c>
      <c r="E220" s="301">
        <f>E219*B219</f>
        <v>0</v>
      </c>
      <c r="F220" s="284"/>
    </row>
    <row r="221" spans="1:6" x14ac:dyDescent="0.2">
      <c r="A221" s="278" t="s">
        <v>508</v>
      </c>
      <c r="B221" s="281"/>
      <c r="C221" s="33"/>
      <c r="D221" s="33"/>
      <c r="F221" s="284"/>
    </row>
    <row r="222" spans="1:6" x14ac:dyDescent="0.2">
      <c r="A222" s="287"/>
      <c r="C222" s="243" t="s">
        <v>509</v>
      </c>
      <c r="D222" s="243" t="s">
        <v>510</v>
      </c>
      <c r="E222" s="243" t="s">
        <v>511</v>
      </c>
      <c r="F222" s="288" t="s">
        <v>512</v>
      </c>
    </row>
    <row r="223" spans="1:6" x14ac:dyDescent="0.2">
      <c r="A223" s="278" t="s">
        <v>513</v>
      </c>
      <c r="B223" s="281"/>
      <c r="C223" s="3"/>
      <c r="D223" s="314">
        <f>B223*C223</f>
        <v>0</v>
      </c>
      <c r="E223" s="247">
        <f>B219-C223</f>
        <v>1</v>
      </c>
      <c r="F223" s="315">
        <f>B223*E223</f>
        <v>0</v>
      </c>
    </row>
    <row r="224" spans="1:6" x14ac:dyDescent="0.2">
      <c r="A224" s="278" t="s">
        <v>514</v>
      </c>
      <c r="B224" s="281"/>
      <c r="C224" s="3"/>
      <c r="D224" s="314">
        <f>B224*C224</f>
        <v>0</v>
      </c>
      <c r="E224" s="247">
        <f>B219-C224</f>
        <v>1</v>
      </c>
      <c r="F224" s="315">
        <f>B224*E224</f>
        <v>0</v>
      </c>
    </row>
    <row r="225" spans="1:6" x14ac:dyDescent="0.2">
      <c r="A225" s="278" t="s">
        <v>515</v>
      </c>
      <c r="B225" s="281"/>
      <c r="C225" s="3"/>
      <c r="D225" s="314">
        <f>B225*C225</f>
        <v>0</v>
      </c>
      <c r="E225" s="247">
        <f>B219-C225</f>
        <v>1</v>
      </c>
      <c r="F225" s="315">
        <f>B225*E225</f>
        <v>0</v>
      </c>
    </row>
    <row r="226" spans="1:6" ht="16" thickBot="1" x14ac:dyDescent="0.25">
      <c r="A226" s="273" t="s">
        <v>516</v>
      </c>
      <c r="B226" s="316">
        <f>SUM(B223:B225)</f>
        <v>0</v>
      </c>
      <c r="C226" s="247">
        <f>SUM(C223:C225)</f>
        <v>0</v>
      </c>
      <c r="D226" s="317">
        <f>SUM(D223:D225)</f>
        <v>0</v>
      </c>
      <c r="E226" s="247">
        <f>SUM(E223:E225)</f>
        <v>3</v>
      </c>
      <c r="F226" s="318">
        <f>SUM(F223:F225)</f>
        <v>0</v>
      </c>
    </row>
    <row r="227" spans="1:6" ht="17" thickTop="1" thickBot="1" x14ac:dyDescent="0.25">
      <c r="A227" s="289"/>
      <c r="B227" s="290"/>
      <c r="C227" s="291"/>
      <c r="D227" s="291"/>
      <c r="E227" s="291"/>
      <c r="F227" s="292"/>
    </row>
    <row r="228" spans="1:6" ht="16" thickBot="1" x14ac:dyDescent="0.25"/>
    <row r="229" spans="1:6" ht="19" x14ac:dyDescent="0.25">
      <c r="A229" s="641" t="s">
        <v>533</v>
      </c>
      <c r="B229" s="642"/>
      <c r="C229" s="642"/>
      <c r="D229" s="642"/>
      <c r="E229" s="642"/>
      <c r="F229" s="643"/>
    </row>
    <row r="230" spans="1:6" x14ac:dyDescent="0.2">
      <c r="A230" s="270" t="s">
        <v>498</v>
      </c>
      <c r="B230" s="271"/>
      <c r="C230" s="272"/>
      <c r="D230" s="273" t="s">
        <v>499</v>
      </c>
      <c r="E230" s="274"/>
      <c r="F230" s="275"/>
    </row>
    <row r="231" spans="1:6" x14ac:dyDescent="0.2">
      <c r="A231" s="278" t="s">
        <v>500</v>
      </c>
      <c r="B231" s="279"/>
      <c r="C231" s="272"/>
      <c r="D231" s="273" t="s">
        <v>501</v>
      </c>
      <c r="E231" s="301">
        <f>E230*B232</f>
        <v>0</v>
      </c>
      <c r="F231" s="275"/>
    </row>
    <row r="232" spans="1:6" x14ac:dyDescent="0.2">
      <c r="A232" s="278" t="s">
        <v>503</v>
      </c>
      <c r="B232" s="302">
        <f>B231-B230+1</f>
        <v>1</v>
      </c>
      <c r="C232" s="280"/>
      <c r="D232" s="273" t="s">
        <v>504</v>
      </c>
      <c r="E232" s="281"/>
      <c r="F232" s="282"/>
    </row>
    <row r="233" spans="1:6" x14ac:dyDescent="0.2">
      <c r="A233" s="283"/>
      <c r="C233" s="33"/>
      <c r="D233" s="273" t="s">
        <v>506</v>
      </c>
      <c r="E233" s="301">
        <f>E232*B232</f>
        <v>0</v>
      </c>
      <c r="F233" s="284"/>
    </row>
    <row r="234" spans="1:6" x14ac:dyDescent="0.2">
      <c r="A234" s="278" t="s">
        <v>508</v>
      </c>
      <c r="B234" s="281"/>
      <c r="C234" s="33"/>
      <c r="D234" s="33"/>
      <c r="F234" s="284"/>
    </row>
    <row r="235" spans="1:6" x14ac:dyDescent="0.2">
      <c r="A235" s="287"/>
      <c r="C235" s="243" t="s">
        <v>509</v>
      </c>
      <c r="D235" s="243" t="s">
        <v>510</v>
      </c>
      <c r="E235" s="243" t="s">
        <v>511</v>
      </c>
      <c r="F235" s="288" t="s">
        <v>512</v>
      </c>
    </row>
    <row r="236" spans="1:6" x14ac:dyDescent="0.2">
      <c r="A236" s="278" t="s">
        <v>513</v>
      </c>
      <c r="B236" s="281"/>
      <c r="C236" s="3"/>
      <c r="D236" s="314">
        <f>B236*C236</f>
        <v>0</v>
      </c>
      <c r="E236" s="247">
        <f>B232-C236</f>
        <v>1</v>
      </c>
      <c r="F236" s="315">
        <f>B236*E236</f>
        <v>0</v>
      </c>
    </row>
    <row r="237" spans="1:6" x14ac:dyDescent="0.2">
      <c r="A237" s="278" t="s">
        <v>514</v>
      </c>
      <c r="B237" s="281"/>
      <c r="C237" s="3"/>
      <c r="D237" s="314">
        <f>B237*C237</f>
        <v>0</v>
      </c>
      <c r="E237" s="247">
        <f>B232-C237</f>
        <v>1</v>
      </c>
      <c r="F237" s="315">
        <f>B237*E237</f>
        <v>0</v>
      </c>
    </row>
    <row r="238" spans="1:6" x14ac:dyDescent="0.2">
      <c r="A238" s="278" t="s">
        <v>515</v>
      </c>
      <c r="B238" s="281"/>
      <c r="C238" s="3"/>
      <c r="D238" s="314">
        <f>B238*C238</f>
        <v>0</v>
      </c>
      <c r="E238" s="247">
        <f>B232-C238</f>
        <v>1</v>
      </c>
      <c r="F238" s="315">
        <f>B238*E238</f>
        <v>0</v>
      </c>
    </row>
    <row r="239" spans="1:6" ht="16" thickBot="1" x14ac:dyDescent="0.25">
      <c r="A239" s="273" t="s">
        <v>516</v>
      </c>
      <c r="B239" s="316">
        <f>SUM(B236:B238)</f>
        <v>0</v>
      </c>
      <c r="C239" s="247">
        <f>SUM(C236:C238)</f>
        <v>0</v>
      </c>
      <c r="D239" s="317">
        <f>SUM(D236:D238)</f>
        <v>0</v>
      </c>
      <c r="E239" s="247">
        <f>SUM(E236:E238)</f>
        <v>3</v>
      </c>
      <c r="F239" s="318">
        <f>SUM(F236:F238)</f>
        <v>0</v>
      </c>
    </row>
    <row r="240" spans="1:6" ht="17" thickTop="1" thickBot="1" x14ac:dyDescent="0.25">
      <c r="A240" s="289"/>
      <c r="B240" s="290"/>
      <c r="C240" s="291"/>
      <c r="D240" s="291"/>
      <c r="E240" s="291"/>
      <c r="F240" s="292"/>
    </row>
    <row r="241" spans="1:6" ht="16" thickBot="1" x14ac:dyDescent="0.25"/>
    <row r="242" spans="1:6" ht="19" x14ac:dyDescent="0.25">
      <c r="A242" s="641" t="s">
        <v>534</v>
      </c>
      <c r="B242" s="642"/>
      <c r="C242" s="642"/>
      <c r="D242" s="642"/>
      <c r="E242" s="642"/>
      <c r="F242" s="643"/>
    </row>
    <row r="243" spans="1:6" x14ac:dyDescent="0.2">
      <c r="A243" s="270" t="s">
        <v>498</v>
      </c>
      <c r="B243" s="271"/>
      <c r="C243" s="272"/>
      <c r="D243" s="273" t="s">
        <v>499</v>
      </c>
      <c r="E243" s="274"/>
      <c r="F243" s="275"/>
    </row>
    <row r="244" spans="1:6" x14ac:dyDescent="0.2">
      <c r="A244" s="278" t="s">
        <v>500</v>
      </c>
      <c r="B244" s="279"/>
      <c r="C244" s="272"/>
      <c r="D244" s="273" t="s">
        <v>501</v>
      </c>
      <c r="E244" s="301">
        <f>E243*B245</f>
        <v>0</v>
      </c>
      <c r="F244" s="275"/>
    </row>
    <row r="245" spans="1:6" x14ac:dyDescent="0.2">
      <c r="A245" s="278" t="s">
        <v>503</v>
      </c>
      <c r="B245" s="302">
        <f>B244-B243+1</f>
        <v>1</v>
      </c>
      <c r="C245" s="280"/>
      <c r="D245" s="273" t="s">
        <v>504</v>
      </c>
      <c r="E245" s="281"/>
      <c r="F245" s="282"/>
    </row>
    <row r="246" spans="1:6" x14ac:dyDescent="0.2">
      <c r="A246" s="283"/>
      <c r="C246" s="33"/>
      <c r="D246" s="273" t="s">
        <v>506</v>
      </c>
      <c r="E246" s="301">
        <f>E245*B245</f>
        <v>0</v>
      </c>
      <c r="F246" s="284"/>
    </row>
    <row r="247" spans="1:6" x14ac:dyDescent="0.2">
      <c r="A247" s="278" t="s">
        <v>508</v>
      </c>
      <c r="B247" s="281"/>
      <c r="C247" s="33"/>
      <c r="D247" s="33"/>
      <c r="F247" s="284"/>
    </row>
    <row r="248" spans="1:6" x14ac:dyDescent="0.2">
      <c r="A248" s="287"/>
      <c r="C248" s="243" t="s">
        <v>509</v>
      </c>
      <c r="D248" s="243" t="s">
        <v>510</v>
      </c>
      <c r="E248" s="243" t="s">
        <v>511</v>
      </c>
      <c r="F248" s="288" t="s">
        <v>512</v>
      </c>
    </row>
    <row r="249" spans="1:6" x14ac:dyDescent="0.2">
      <c r="A249" s="278" t="s">
        <v>513</v>
      </c>
      <c r="B249" s="281"/>
      <c r="C249" s="3"/>
      <c r="D249" s="314">
        <f>B249*C249</f>
        <v>0</v>
      </c>
      <c r="E249" s="247">
        <f>B245-C249</f>
        <v>1</v>
      </c>
      <c r="F249" s="315">
        <f>B249*E249</f>
        <v>0</v>
      </c>
    </row>
    <row r="250" spans="1:6" x14ac:dyDescent="0.2">
      <c r="A250" s="278" t="s">
        <v>514</v>
      </c>
      <c r="B250" s="281"/>
      <c r="C250" s="3"/>
      <c r="D250" s="314">
        <f>B250*C250</f>
        <v>0</v>
      </c>
      <c r="E250" s="247">
        <f>B245-C250</f>
        <v>1</v>
      </c>
      <c r="F250" s="315">
        <f>B250*E250</f>
        <v>0</v>
      </c>
    </row>
    <row r="251" spans="1:6" x14ac:dyDescent="0.2">
      <c r="A251" s="278" t="s">
        <v>515</v>
      </c>
      <c r="B251" s="281"/>
      <c r="C251" s="3"/>
      <c r="D251" s="314">
        <f>B251*C251</f>
        <v>0</v>
      </c>
      <c r="E251" s="247">
        <f>B245-C251</f>
        <v>1</v>
      </c>
      <c r="F251" s="315">
        <f>B251*E251</f>
        <v>0</v>
      </c>
    </row>
    <row r="252" spans="1:6" ht="16" thickBot="1" x14ac:dyDescent="0.25">
      <c r="A252" s="273" t="s">
        <v>516</v>
      </c>
      <c r="B252" s="316">
        <f>SUM(B249:B251)</f>
        <v>0</v>
      </c>
      <c r="C252" s="247">
        <f>SUM(C249:C251)</f>
        <v>0</v>
      </c>
      <c r="D252" s="317">
        <f>SUM(D249:D251)</f>
        <v>0</v>
      </c>
      <c r="E252" s="247">
        <f>SUM(E249:E251)</f>
        <v>3</v>
      </c>
      <c r="F252" s="318">
        <f>SUM(F249:F251)</f>
        <v>0</v>
      </c>
    </row>
    <row r="253" spans="1:6" ht="17" thickTop="1" thickBot="1" x14ac:dyDescent="0.25">
      <c r="A253" s="289"/>
      <c r="B253" s="290"/>
      <c r="C253" s="291"/>
      <c r="D253" s="291"/>
      <c r="E253" s="291"/>
      <c r="F253" s="292"/>
    </row>
    <row r="254" spans="1:6" ht="16" thickBot="1" x14ac:dyDescent="0.25"/>
    <row r="255" spans="1:6" ht="19" x14ac:dyDescent="0.25">
      <c r="A255" s="641" t="s">
        <v>535</v>
      </c>
      <c r="B255" s="642"/>
      <c r="C255" s="642"/>
      <c r="D255" s="642"/>
      <c r="E255" s="642"/>
      <c r="F255" s="643"/>
    </row>
    <row r="256" spans="1:6" x14ac:dyDescent="0.2">
      <c r="A256" s="270" t="s">
        <v>498</v>
      </c>
      <c r="B256" s="271"/>
      <c r="C256" s="272"/>
      <c r="D256" s="273" t="s">
        <v>499</v>
      </c>
      <c r="E256" s="274"/>
      <c r="F256" s="275"/>
    </row>
    <row r="257" spans="1:6" x14ac:dyDescent="0.2">
      <c r="A257" s="278" t="s">
        <v>500</v>
      </c>
      <c r="B257" s="279"/>
      <c r="C257" s="272"/>
      <c r="D257" s="273" t="s">
        <v>501</v>
      </c>
      <c r="E257" s="301">
        <f>E256*B258</f>
        <v>0</v>
      </c>
      <c r="F257" s="275"/>
    </row>
    <row r="258" spans="1:6" x14ac:dyDescent="0.2">
      <c r="A258" s="278" t="s">
        <v>503</v>
      </c>
      <c r="B258" s="302">
        <f>B257-B256+1</f>
        <v>1</v>
      </c>
      <c r="C258" s="280"/>
      <c r="D258" s="273" t="s">
        <v>504</v>
      </c>
      <c r="E258" s="281"/>
      <c r="F258" s="282"/>
    </row>
    <row r="259" spans="1:6" x14ac:dyDescent="0.2">
      <c r="A259" s="283"/>
      <c r="C259" s="33"/>
      <c r="D259" s="273" t="s">
        <v>506</v>
      </c>
      <c r="E259" s="301">
        <f>E258*B258</f>
        <v>0</v>
      </c>
      <c r="F259" s="284"/>
    </row>
    <row r="260" spans="1:6" x14ac:dyDescent="0.2">
      <c r="A260" s="278" t="s">
        <v>508</v>
      </c>
      <c r="B260" s="281"/>
      <c r="C260" s="33"/>
      <c r="D260" s="33"/>
      <c r="F260" s="284"/>
    </row>
    <row r="261" spans="1:6" x14ac:dyDescent="0.2">
      <c r="A261" s="287"/>
      <c r="C261" s="243" t="s">
        <v>509</v>
      </c>
      <c r="D261" s="243" t="s">
        <v>510</v>
      </c>
      <c r="E261" s="243" t="s">
        <v>511</v>
      </c>
      <c r="F261" s="288" t="s">
        <v>512</v>
      </c>
    </row>
    <row r="262" spans="1:6" x14ac:dyDescent="0.2">
      <c r="A262" s="278" t="s">
        <v>513</v>
      </c>
      <c r="B262" s="281"/>
      <c r="C262" s="3"/>
      <c r="D262" s="314">
        <f>B262*C262</f>
        <v>0</v>
      </c>
      <c r="E262" s="247">
        <f>B258-C262</f>
        <v>1</v>
      </c>
      <c r="F262" s="315">
        <f>B262*E262</f>
        <v>0</v>
      </c>
    </row>
    <row r="263" spans="1:6" x14ac:dyDescent="0.2">
      <c r="A263" s="278" t="s">
        <v>514</v>
      </c>
      <c r="B263" s="281"/>
      <c r="C263" s="3"/>
      <c r="D263" s="314">
        <f>B263*C263</f>
        <v>0</v>
      </c>
      <c r="E263" s="247">
        <f>B258-C263</f>
        <v>1</v>
      </c>
      <c r="F263" s="315">
        <f>B263*E263</f>
        <v>0</v>
      </c>
    </row>
    <row r="264" spans="1:6" x14ac:dyDescent="0.2">
      <c r="A264" s="278" t="s">
        <v>515</v>
      </c>
      <c r="B264" s="281"/>
      <c r="C264" s="3"/>
      <c r="D264" s="314">
        <f>B264*C264</f>
        <v>0</v>
      </c>
      <c r="E264" s="247">
        <f>B258-C264</f>
        <v>1</v>
      </c>
      <c r="F264" s="315">
        <f>B264*E264</f>
        <v>0</v>
      </c>
    </row>
    <row r="265" spans="1:6" ht="16" thickBot="1" x14ac:dyDescent="0.25">
      <c r="A265" s="273" t="s">
        <v>516</v>
      </c>
      <c r="B265" s="316">
        <f>SUM(B262:B264)</f>
        <v>0</v>
      </c>
      <c r="C265" s="247">
        <f>SUM(C262:C264)</f>
        <v>0</v>
      </c>
      <c r="D265" s="317">
        <f>SUM(D262:D264)</f>
        <v>0</v>
      </c>
      <c r="E265" s="247">
        <f>SUM(E262:E264)</f>
        <v>3</v>
      </c>
      <c r="F265" s="318">
        <f>SUM(F262:F264)</f>
        <v>0</v>
      </c>
    </row>
    <row r="266" spans="1:6" ht="17" thickTop="1" thickBot="1" x14ac:dyDescent="0.25">
      <c r="A266" s="289"/>
      <c r="B266" s="290"/>
      <c r="C266" s="291"/>
      <c r="D266" s="291"/>
      <c r="E266" s="291"/>
      <c r="F266" s="292"/>
    </row>
    <row r="267" spans="1:6" ht="16" thickBot="1" x14ac:dyDescent="0.25"/>
    <row r="268" spans="1:6" ht="19" x14ac:dyDescent="0.25">
      <c r="A268" s="641" t="s">
        <v>536</v>
      </c>
      <c r="B268" s="642"/>
      <c r="C268" s="642"/>
      <c r="D268" s="642"/>
      <c r="E268" s="642"/>
      <c r="F268" s="643"/>
    </row>
    <row r="269" spans="1:6" x14ac:dyDescent="0.2">
      <c r="A269" s="270" t="s">
        <v>498</v>
      </c>
      <c r="B269" s="271"/>
      <c r="C269" s="272"/>
      <c r="D269" s="273" t="s">
        <v>499</v>
      </c>
      <c r="E269" s="274"/>
      <c r="F269" s="275"/>
    </row>
    <row r="270" spans="1:6" x14ac:dyDescent="0.2">
      <c r="A270" s="278" t="s">
        <v>500</v>
      </c>
      <c r="B270" s="279"/>
      <c r="C270" s="272"/>
      <c r="D270" s="273" t="s">
        <v>501</v>
      </c>
      <c r="E270" s="301">
        <f>E269*B271</f>
        <v>0</v>
      </c>
      <c r="F270" s="275"/>
    </row>
    <row r="271" spans="1:6" x14ac:dyDescent="0.2">
      <c r="A271" s="278" t="s">
        <v>503</v>
      </c>
      <c r="B271" s="302">
        <f>B270-B269+1</f>
        <v>1</v>
      </c>
      <c r="C271" s="280"/>
      <c r="D271" s="273" t="s">
        <v>504</v>
      </c>
      <c r="E271" s="281"/>
      <c r="F271" s="282"/>
    </row>
    <row r="272" spans="1:6" x14ac:dyDescent="0.2">
      <c r="A272" s="283"/>
      <c r="C272" s="33"/>
      <c r="D272" s="273" t="s">
        <v>506</v>
      </c>
      <c r="E272" s="301">
        <f>E271*B271</f>
        <v>0</v>
      </c>
      <c r="F272" s="284"/>
    </row>
    <row r="273" spans="1:6" x14ac:dyDescent="0.2">
      <c r="A273" s="278" t="s">
        <v>508</v>
      </c>
      <c r="B273" s="281"/>
      <c r="C273" s="33"/>
      <c r="D273" s="33"/>
      <c r="F273" s="284"/>
    </row>
    <row r="274" spans="1:6" x14ac:dyDescent="0.2">
      <c r="A274" s="287"/>
      <c r="C274" s="243" t="s">
        <v>509</v>
      </c>
      <c r="D274" s="243" t="s">
        <v>510</v>
      </c>
      <c r="E274" s="243" t="s">
        <v>511</v>
      </c>
      <c r="F274" s="288" t="s">
        <v>512</v>
      </c>
    </row>
    <row r="275" spans="1:6" x14ac:dyDescent="0.2">
      <c r="A275" s="278" t="s">
        <v>513</v>
      </c>
      <c r="B275" s="281"/>
      <c r="C275" s="3"/>
      <c r="D275" s="314">
        <f>B275*C275</f>
        <v>0</v>
      </c>
      <c r="E275" s="247">
        <f>B271-C275</f>
        <v>1</v>
      </c>
      <c r="F275" s="315">
        <f>B275*E275</f>
        <v>0</v>
      </c>
    </row>
    <row r="276" spans="1:6" x14ac:dyDescent="0.2">
      <c r="A276" s="278" t="s">
        <v>514</v>
      </c>
      <c r="B276" s="281"/>
      <c r="C276" s="3"/>
      <c r="D276" s="314">
        <f>B276*C276</f>
        <v>0</v>
      </c>
      <c r="E276" s="247">
        <f>B271-C276</f>
        <v>1</v>
      </c>
      <c r="F276" s="315">
        <f>B276*E276</f>
        <v>0</v>
      </c>
    </row>
    <row r="277" spans="1:6" x14ac:dyDescent="0.2">
      <c r="A277" s="278" t="s">
        <v>515</v>
      </c>
      <c r="B277" s="281"/>
      <c r="C277" s="3"/>
      <c r="D277" s="314">
        <f>B277*C277</f>
        <v>0</v>
      </c>
      <c r="E277" s="247">
        <f>B271-C277</f>
        <v>1</v>
      </c>
      <c r="F277" s="315">
        <f>B277*E277</f>
        <v>0</v>
      </c>
    </row>
    <row r="278" spans="1:6" ht="16" thickBot="1" x14ac:dyDescent="0.25">
      <c r="A278" s="273" t="s">
        <v>516</v>
      </c>
      <c r="B278" s="316">
        <f>SUM(B275:B277)</f>
        <v>0</v>
      </c>
      <c r="C278" s="247">
        <f>SUM(C275:C277)</f>
        <v>0</v>
      </c>
      <c r="D278" s="317">
        <f>SUM(D275:D277)</f>
        <v>0</v>
      </c>
      <c r="E278" s="247">
        <f>SUM(E275:E277)</f>
        <v>3</v>
      </c>
      <c r="F278" s="318">
        <f>SUM(F275:F277)</f>
        <v>0</v>
      </c>
    </row>
    <row r="279" spans="1:6" ht="17" thickTop="1" thickBot="1" x14ac:dyDescent="0.25">
      <c r="A279" s="289"/>
      <c r="B279" s="290"/>
      <c r="C279" s="291"/>
      <c r="D279" s="291"/>
      <c r="E279" s="291"/>
      <c r="F279" s="292"/>
    </row>
  </sheetData>
  <sheetProtection algorithmName="SHA-512" hashValue="GtnPQ1OmVonXp2lanSvJzjJu+8jge5JAYN54sZRALMRQD9pz4EBfA4OH1Diq5EYeNgpx00rrBH9esBdao2iVcQ==" saltValue="fOdgZw8NSMysJ6DqbI9dcQ==" spinCount="100000" sheet="1" objects="1" scenarios="1" formatCells="0" formatColumns="0"/>
  <mergeCells count="26">
    <mergeCell ref="A5:F5"/>
    <mergeCell ref="A6:F6"/>
    <mergeCell ref="A1:I1"/>
    <mergeCell ref="A268:F268"/>
    <mergeCell ref="A203:F203"/>
    <mergeCell ref="A216:F216"/>
    <mergeCell ref="A229:F229"/>
    <mergeCell ref="A242:F242"/>
    <mergeCell ref="A255:F255"/>
    <mergeCell ref="A151:F151"/>
    <mergeCell ref="A164:F164"/>
    <mergeCell ref="A177:F177"/>
    <mergeCell ref="A190:F190"/>
    <mergeCell ref="A138:F138"/>
    <mergeCell ref="A2:F4"/>
    <mergeCell ref="H8:I8"/>
    <mergeCell ref="A21:F21"/>
    <mergeCell ref="A34:F34"/>
    <mergeCell ref="A47:F47"/>
    <mergeCell ref="A125:F125"/>
    <mergeCell ref="A8:F8"/>
    <mergeCell ref="A60:F60"/>
    <mergeCell ref="A73:F73"/>
    <mergeCell ref="A86:F86"/>
    <mergeCell ref="A99:F99"/>
    <mergeCell ref="A112:F112"/>
  </mergeCells>
  <hyperlinks>
    <hyperlink ref="I15" r:id="rId1" xr:uid="{84A0FD8C-34E7-4E09-844C-8946CA05C493}"/>
    <hyperlink ref="A6" r:id="rId2" xr:uid="{8D181164-581F-4599-85F3-2DDD6525FD72}"/>
  </hyperlinks>
  <pageMargins left="0.7" right="0.7" top="0.75" bottom="0.75" header="0.3" footer="0.3"/>
  <pageSetup orientation="portrait" horizontalDpi="1200" verticalDpi="1200" r:id="rId3"/>
  <ignoredErrors>
    <ignoredError sqref="I9:I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71287-4144-49E0-893E-21BF8D028A23}">
  <sheetPr>
    <tabColor theme="9" tint="0.79998168889431442"/>
    <pageSetUpPr fitToPage="1"/>
  </sheetPr>
  <dimension ref="A1:B22"/>
  <sheetViews>
    <sheetView showGridLines="0" workbookViewId="0">
      <selection sqref="A1:B1"/>
    </sheetView>
  </sheetViews>
  <sheetFormatPr baseColWidth="10" defaultColWidth="9.1640625" defaultRowHeight="15" x14ac:dyDescent="0.2"/>
  <cols>
    <col min="1" max="1" width="5.6640625" style="1" customWidth="1"/>
    <col min="2" max="2" width="121.6640625" style="1" customWidth="1"/>
    <col min="3" max="16384" width="9.1640625" style="1"/>
  </cols>
  <sheetData>
    <row r="1" spans="1:2" ht="29" x14ac:dyDescent="0.35">
      <c r="A1" s="653" t="s">
        <v>52</v>
      </c>
      <c r="B1" s="653"/>
    </row>
    <row r="2" spans="1:2" ht="19" x14ac:dyDescent="0.25">
      <c r="A2" s="398" t="s">
        <v>537</v>
      </c>
      <c r="B2" s="398"/>
    </row>
    <row r="4" spans="1:2" x14ac:dyDescent="0.2">
      <c r="A4" s="160"/>
      <c r="B4" s="1" t="s">
        <v>538</v>
      </c>
    </row>
    <row r="5" spans="1:2" x14ac:dyDescent="0.2">
      <c r="A5" s="160"/>
      <c r="B5" s="323" t="s">
        <v>539</v>
      </c>
    </row>
    <row r="6" spans="1:2" x14ac:dyDescent="0.2">
      <c r="A6" s="160"/>
      <c r="B6" s="1" t="s">
        <v>540</v>
      </c>
    </row>
    <row r="7" spans="1:2" x14ac:dyDescent="0.2">
      <c r="A7" s="160"/>
      <c r="B7" s="323" t="s">
        <v>541</v>
      </c>
    </row>
    <row r="8" spans="1:2" x14ac:dyDescent="0.2">
      <c r="A8" s="160"/>
      <c r="B8" s="323" t="s">
        <v>542</v>
      </c>
    </row>
    <row r="9" spans="1:2" x14ac:dyDescent="0.2">
      <c r="A9" s="160"/>
      <c r="B9" s="323" t="s">
        <v>543</v>
      </c>
    </row>
    <row r="10" spans="1:2" x14ac:dyDescent="0.2">
      <c r="A10" s="160"/>
      <c r="B10" s="323" t="s">
        <v>544</v>
      </c>
    </row>
    <row r="11" spans="1:2" x14ac:dyDescent="0.2">
      <c r="A11" s="160"/>
      <c r="B11" s="323" t="s">
        <v>545</v>
      </c>
    </row>
    <row r="12" spans="1:2" x14ac:dyDescent="0.2">
      <c r="A12" s="160"/>
      <c r="B12" s="323" t="s">
        <v>546</v>
      </c>
    </row>
    <row r="13" spans="1:2" x14ac:dyDescent="0.2">
      <c r="A13" s="160"/>
      <c r="B13" s="323" t="s">
        <v>547</v>
      </c>
    </row>
    <row r="14" spans="1:2" x14ac:dyDescent="0.2">
      <c r="A14" s="160"/>
      <c r="B14" s="323" t="s">
        <v>548</v>
      </c>
    </row>
    <row r="15" spans="1:2" x14ac:dyDescent="0.2">
      <c r="A15" s="160"/>
      <c r="B15" s="18" t="s">
        <v>549</v>
      </c>
    </row>
    <row r="16" spans="1:2" x14ac:dyDescent="0.2">
      <c r="A16" s="160"/>
      <c r="B16" s="323" t="s">
        <v>550</v>
      </c>
    </row>
    <row r="17" spans="1:2" x14ac:dyDescent="0.2">
      <c r="A17" s="160"/>
      <c r="B17" s="323" t="s">
        <v>551</v>
      </c>
    </row>
    <row r="18" spans="1:2" x14ac:dyDescent="0.2">
      <c r="A18" s="160"/>
      <c r="B18" s="323" t="s">
        <v>552</v>
      </c>
    </row>
    <row r="19" spans="1:2" x14ac:dyDescent="0.2">
      <c r="A19" s="160"/>
      <c r="B19" s="323" t="s">
        <v>553</v>
      </c>
    </row>
    <row r="20" spans="1:2" x14ac:dyDescent="0.2">
      <c r="A20" s="160"/>
      <c r="B20" s="18" t="s">
        <v>554</v>
      </c>
    </row>
    <row r="21" spans="1:2" x14ac:dyDescent="0.2">
      <c r="A21" s="160"/>
      <c r="B21" s="323" t="s">
        <v>555</v>
      </c>
    </row>
    <row r="22" spans="1:2" ht="16" x14ac:dyDescent="0.2">
      <c r="A22" s="160"/>
      <c r="B22" s="324" t="s">
        <v>556</v>
      </c>
    </row>
  </sheetData>
  <mergeCells count="2">
    <mergeCell ref="A1:B1"/>
    <mergeCell ref="A2:B2"/>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D7E9A7E33A11B4EA580EF4E5EF6FD32" ma:contentTypeVersion="12" ma:contentTypeDescription="Create a new document." ma:contentTypeScope="" ma:versionID="265af0875c84e512ab41e6c1de16794f">
  <xsd:schema xmlns:xsd="http://www.w3.org/2001/XMLSchema" xmlns:xs="http://www.w3.org/2001/XMLSchema" xmlns:p="http://schemas.microsoft.com/office/2006/metadata/properties" xmlns:ns1="http://schemas.microsoft.com/sharepoint/v3" xmlns:ns2="ac660b75-7423-46b2-bd09-19fd19fce2aa" xmlns:ns3="2a6608de-33a1-4eaa-ad79-60a1cc7c5a69" targetNamespace="http://schemas.microsoft.com/office/2006/metadata/properties" ma:root="true" ma:fieldsID="678c7cda31a698c3c3ded7988cb5b587" ns1:_="" ns2:_="" ns3:_="">
    <xsd:import namespace="http://schemas.microsoft.com/sharepoint/v3"/>
    <xsd:import namespace="ac660b75-7423-46b2-bd09-19fd19fce2aa"/>
    <xsd:import namespace="2a6608de-33a1-4eaa-ad79-60a1cc7c5a6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1:_ip_UnifiedCompliancePolicyProperties" minOccurs="0"/>
                <xsd:element ref="ns1:_ip_UnifiedCompliancePolicyUIAction" minOccurs="0"/>
                <xsd:element ref="ns3:MediaServiceAutoKeyPoints" minOccurs="0"/>
                <xsd:element ref="ns3:MediaServiceKeyPoints"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660b75-7423-46b2-bd09-19fd19fce2a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6608de-33a1-4eaa-ad79-60a1cc7c5a6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46E38A-F2BB-4D20-AA74-3DAFA61D8550}">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76C03ED9-761C-4918-9E3A-F42280BB3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660b75-7423-46b2-bd09-19fd19fce2aa"/>
    <ds:schemaRef ds:uri="2a6608de-33a1-4eaa-ad79-60a1cc7c5a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162F52-919F-4BBA-B8F0-3DEAA33541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Prior to Budget Submittal</vt:lpstr>
      <vt:lpstr>Budget Draft</vt:lpstr>
      <vt:lpstr>Itinerary &amp; Per Diem</vt:lpstr>
      <vt:lpstr>After OGE VPI Review</vt:lpstr>
      <vt:lpstr>'After OGE VPI Review'!Print_Area</vt:lpstr>
      <vt:lpstr>'Budget Draft'!Print_Area</vt:lpstr>
      <vt:lpstr>'Prior to Budget Submittal'!Print_Area</vt:lpstr>
    </vt:vector>
  </TitlesOfParts>
  <Manager/>
  <Company>University of Georgia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Brady</dc:creator>
  <cp:keywords/>
  <dc:description/>
  <cp:lastModifiedBy>Sara M Freeland</cp:lastModifiedBy>
  <cp:revision/>
  <dcterms:created xsi:type="dcterms:W3CDTF">2020-02-21T14:41:49Z</dcterms:created>
  <dcterms:modified xsi:type="dcterms:W3CDTF">2023-09-21T14:21:32Z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0x0101008D7E9A7E33A11B4EA580EF4E5EF6FD32</vt:lpwstr>
  </property>
</Properties>
</file>